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6 ELABORACION\1er trim\"/>
    </mc:Choice>
  </mc:AlternateContent>
  <bookViews>
    <workbookView xWindow="0" yWindow="0" windowWidth="28800" windowHeight="12315" firstSheet="1" activeTab="1"/>
  </bookViews>
  <sheets>
    <sheet name="BExRepositorySheet" sheetId="2" state="veryHidden" r:id="rId1"/>
    <sheet name="Egresos x Intereses de la Deuda" sheetId="1" r:id="rId2"/>
    <sheet name="fuente1" sheetId="3" state="hidden" r:id="rId3"/>
    <sheet name="FUENTE2" sheetId="4" state="hidden" r:id="rId4"/>
  </sheets>
  <externalReferences>
    <externalReference r:id="rId5"/>
  </externalReferences>
  <definedNames>
    <definedName name="_xlnm.Print_Area" localSheetId="1">'Egresos x Intereses de la Deuda'!$A$3:$I$35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6" i="1" s="1"/>
  <c r="B12" i="3"/>
  <c r="B1" i="3"/>
  <c r="C9" i="3"/>
  <c r="C5" i="3"/>
  <c r="B5" i="3"/>
  <c r="B3" i="3"/>
  <c r="A5" i="3"/>
  <c r="C7" i="3"/>
  <c r="B11" i="3"/>
  <c r="C6" i="3"/>
  <c r="B7" i="3"/>
  <c r="B6" i="3"/>
  <c r="C4" i="3"/>
  <c r="C3" i="3"/>
  <c r="B8" i="3"/>
  <c r="C12" i="3"/>
  <c r="C1" i="3"/>
  <c r="A7" i="3"/>
  <c r="C11" i="3"/>
  <c r="A3" i="3"/>
  <c r="C10" i="3"/>
  <c r="A8" i="3"/>
  <c r="C8" i="3"/>
  <c r="B4" i="3"/>
  <c r="B10" i="3"/>
  <c r="A9" i="3"/>
  <c r="A4" i="3"/>
  <c r="A12" i="3"/>
  <c r="A6" i="3"/>
  <c r="C2" i="3"/>
  <c r="A11" i="3"/>
  <c r="A10" i="3"/>
  <c r="B9" i="3"/>
  <c r="B2" i="3"/>
  <c r="A2" i="3"/>
  <c r="H25" i="1" l="1"/>
  <c r="H26" i="1" s="1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L1" i="1"/>
  <c r="N1" i="1" s="1"/>
  <c r="K1" i="1"/>
  <c r="M1" i="1" s="1"/>
  <c r="F1" i="1" l="1"/>
  <c r="H1" i="1" s="1"/>
  <c r="G1" i="1"/>
  <c r="D1" i="1"/>
  <c r="I33" i="1" l="1"/>
  <c r="I35" i="1" s="1"/>
  <c r="H33" i="1"/>
  <c r="H35" i="1" s="1"/>
</calcChain>
</file>

<file path=xl/sharedStrings.xml><?xml version="1.0" encoding="utf-8"?>
<sst xmlns="http://schemas.openxmlformats.org/spreadsheetml/2006/main" count="102" uniqueCount="60">
  <si>
    <t>Intereses de la Deuda</t>
  </si>
  <si>
    <t>Devengado</t>
  </si>
  <si>
    <t>Pagado</t>
  </si>
  <si>
    <t>INTERESES DE LA DEUDA INTERNA CON INSTITUCIONES DE CRÉDITO</t>
  </si>
  <si>
    <t>TOTAL</t>
  </si>
  <si>
    <t>GOBIERNO DEL ESTADO DE MICHOACÁN DE OCAMPO</t>
  </si>
  <si>
    <t>CONCATENAR("Del ",1," de ", G1, " al ",DIA(FIN.MES(FECHA(D1,F1,1),0))," de ",H1," del ",D1)</t>
  </si>
  <si>
    <t>Selección vacía</t>
  </si>
  <si>
    <t>Identificación de Crédito o Instrumento</t>
  </si>
  <si>
    <t>25</t>
  </si>
  <si>
    <t>Créditos Bancarios</t>
  </si>
  <si>
    <t>24025 AZTECA - $500 Millo</t>
  </si>
  <si>
    <t/>
  </si>
  <si>
    <t>Área funcional</t>
  </si>
  <si>
    <t>Clasificación por Objeto del Gasto</t>
  </si>
  <si>
    <t>Concepto</t>
  </si>
  <si>
    <t>Estruct.</t>
  </si>
  <si>
    <t>Partida Genérica</t>
  </si>
  <si>
    <t>Pos.presupuestaria</t>
  </si>
  <si>
    <t>Ratios</t>
  </si>
  <si>
    <t>Tipo de Gasto</t>
  </si>
  <si>
    <t>4113NAMDZF096AZ5</t>
  </si>
  <si>
    <t>4113NAMDZF096BJ6</t>
  </si>
  <si>
    <t>24025 BAJÍO - $600 Millon</t>
  </si>
  <si>
    <t>4113NAMDZF096BN2</t>
  </si>
  <si>
    <t>24025 BANORTE 2 - $2,500</t>
  </si>
  <si>
    <t>4113NAMDZF096BN9</t>
  </si>
  <si>
    <t>24025 BANOBRAS - $10,899</t>
  </si>
  <si>
    <t>4113NAMDZF096BNM</t>
  </si>
  <si>
    <t>24025 BANORTE 3 - $1,000</t>
  </si>
  <si>
    <t>4113NAMDZF096BT1</t>
  </si>
  <si>
    <t>24025 BANORTE 1 - $2,500</t>
  </si>
  <si>
    <t>4113NAMDZF096BV1</t>
  </si>
  <si>
    <t>24025 BBVA - $1,000 Millo</t>
  </si>
  <si>
    <t>4113NAMDZF096CA2</t>
  </si>
  <si>
    <t>25025 Crédito Corto Plaz</t>
  </si>
  <si>
    <t>4113NAMDZF096CB2</t>
  </si>
  <si>
    <t>4113NAMDZF096CBO</t>
  </si>
  <si>
    <t>24025 Crédito BANOBRAS 56</t>
  </si>
  <si>
    <t>4113NAMDZF096CBX</t>
  </si>
  <si>
    <t>25025 Crédito Banamex $1</t>
  </si>
  <si>
    <t>4113NAMDZF096CFS</t>
  </si>
  <si>
    <t>24025 Crédito FISE</t>
  </si>
  <si>
    <t>4113NAMDZF096CS1</t>
  </si>
  <si>
    <t>Resultado total</t>
  </si>
  <si>
    <t>,INTERESES DE LA DEUDA INTERNA CON INSTITUCIONES DE CRÉDITO</t>
  </si>
  <si>
    <t>Total de Intereses de Créditos Bancarios</t>
  </si>
  <si>
    <t>Otros Instrumentos de Deuda</t>
  </si>
  <si>
    <t>Total de Intereses de Otros Instrumentos de Deuda</t>
  </si>
  <si>
    <t>05/08/2025</t>
  </si>
  <si>
    <t>001.2025..006.2025</t>
  </si>
  <si>
    <t>4113NAMDZF096BV2</t>
  </si>
  <si>
    <t>25025 Crédito Largo Plaz</t>
  </si>
  <si>
    <t>4113NAMDZF096BV3</t>
  </si>
  <si>
    <t>25025 BBVA 02 - $ 586 Mil</t>
  </si>
  <si>
    <t>25025 BBVA 03 - $ 533 Mil</t>
  </si>
  <si>
    <t>25025 Banamex $1,700 Mill</t>
  </si>
  <si>
    <t>24025 FISE $ 470 Millo</t>
  </si>
  <si>
    <t>Del 1 de Enero al 31 de Marzo del 2026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</si>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</sst>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&quot;$&quot;#,##0.00"/>
    <numFmt numFmtId="166" formatCode="#,##0.00;\-\ #,##0.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Courier New"/>
      <family val="3"/>
    </font>
    <font>
      <sz val="11"/>
      <color theme="0"/>
      <name val="Courier New"/>
      <family val="3"/>
    </font>
    <font>
      <sz val="10"/>
      <name val="Courier New"/>
      <family val="3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sz val="11"/>
      <color theme="1"/>
      <name val="Courier New"/>
      <family val="3"/>
    </font>
    <font>
      <sz val="11"/>
      <color rgb="FFFF0000"/>
      <name val="Courier New"/>
      <family val="3"/>
    </font>
    <font>
      <b/>
      <sz val="10"/>
      <color theme="1"/>
      <name val="Courier New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26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27" fillId="0" borderId="34" applyNumberFormat="0" applyFill="0" applyAlignment="0" applyProtection="0"/>
    <xf numFmtId="0" fontId="11" fillId="0" borderId="35" applyNumberFormat="0" applyFill="0" applyAlignment="0" applyProtection="0"/>
    <xf numFmtId="0" fontId="1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3" fillId="7" borderId="0" applyNumberFormat="0" applyBorder="0" applyAlignment="0" applyProtection="0"/>
    <xf numFmtId="0" fontId="14" fillId="6" borderId="0" applyNumberFormat="0" applyBorder="0" applyAlignment="0" applyProtection="0"/>
    <xf numFmtId="0" fontId="12" fillId="6" borderId="26" applyNumberFormat="0" applyAlignment="0" applyProtection="0"/>
    <xf numFmtId="0" fontId="15" fillId="4" borderId="31" applyNumberFormat="0" applyAlignment="0" applyProtection="0"/>
    <xf numFmtId="0" fontId="7" fillId="4" borderId="26" applyNumberFormat="0" applyAlignment="0" applyProtection="0"/>
    <xf numFmtId="0" fontId="9" fillId="0" borderId="28" applyNumberFormat="0" applyFill="0" applyAlignment="0" applyProtection="0"/>
    <xf numFmtId="0" fontId="8" fillId="5" borderId="27" applyNumberFormat="0" applyAlignment="0" applyProtection="0"/>
    <xf numFmtId="0" fontId="24" fillId="0" borderId="0" applyNumberFormat="0" applyFill="0" applyBorder="0" applyAlignment="0" applyProtection="0"/>
    <xf numFmtId="0" fontId="5" fillId="8" borderId="30" applyNumberFormat="0" applyFont="0" applyAlignment="0" applyProtection="0"/>
    <xf numFmtId="0" fontId="25" fillId="0" borderId="0" applyNumberFormat="0" applyFill="0" applyBorder="0" applyAlignment="0" applyProtection="0"/>
    <xf numFmtId="0" fontId="28" fillId="0" borderId="36" applyNumberFormat="0" applyFill="0" applyAlignment="0" applyProtection="0"/>
    <xf numFmtId="4" fontId="16" fillId="9" borderId="32" applyNumberFormat="0" applyProtection="0">
      <alignment vertical="center"/>
    </xf>
    <xf numFmtId="4" fontId="17" fillId="9" borderId="32" applyNumberFormat="0" applyProtection="0">
      <alignment vertical="center"/>
    </xf>
    <xf numFmtId="4" fontId="16" fillId="9" borderId="32" applyNumberFormat="0" applyProtection="0">
      <alignment horizontal="left" vertical="center" indent="1"/>
    </xf>
    <xf numFmtId="0" fontId="16" fillId="9" borderId="32" applyNumberFormat="0" applyProtection="0">
      <alignment horizontal="left" vertical="top" indent="1"/>
    </xf>
    <xf numFmtId="4" fontId="16" fillId="10" borderId="0" applyNumberFormat="0" applyProtection="0">
      <alignment horizontal="left" vertical="center" indent="1"/>
    </xf>
    <xf numFmtId="4" fontId="18" fillId="11" borderId="32" applyNumberFormat="0" applyProtection="0">
      <alignment horizontal="right" vertical="center"/>
    </xf>
    <xf numFmtId="4" fontId="18" fillId="12" borderId="32" applyNumberFormat="0" applyProtection="0">
      <alignment horizontal="right" vertical="center"/>
    </xf>
    <xf numFmtId="4" fontId="18" fillId="13" borderId="32" applyNumberFormat="0" applyProtection="0">
      <alignment horizontal="right" vertical="center"/>
    </xf>
    <xf numFmtId="4" fontId="18" fillId="14" borderId="32" applyNumberFormat="0" applyProtection="0">
      <alignment horizontal="right" vertical="center"/>
    </xf>
    <xf numFmtId="4" fontId="18" fillId="15" borderId="32" applyNumberFormat="0" applyProtection="0">
      <alignment horizontal="right" vertical="center"/>
    </xf>
    <xf numFmtId="4" fontId="18" fillId="16" borderId="32" applyNumberFormat="0" applyProtection="0">
      <alignment horizontal="right" vertical="center"/>
    </xf>
    <xf numFmtId="4" fontId="18" fillId="17" borderId="32" applyNumberFormat="0" applyProtection="0">
      <alignment horizontal="right" vertical="center"/>
    </xf>
    <xf numFmtId="4" fontId="18" fillId="18" borderId="32" applyNumberFormat="0" applyProtection="0">
      <alignment horizontal="right" vertical="center"/>
    </xf>
    <xf numFmtId="4" fontId="18" fillId="19" borderId="32" applyNumberFormat="0" applyProtection="0">
      <alignment horizontal="right" vertical="center"/>
    </xf>
    <xf numFmtId="4" fontId="16" fillId="20" borderId="33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4" fontId="19" fillId="22" borderId="0" applyNumberFormat="0" applyProtection="0">
      <alignment horizontal="left" vertical="center" indent="1"/>
    </xf>
    <xf numFmtId="4" fontId="18" fillId="10" borderId="32" applyNumberFormat="0" applyProtection="0">
      <alignment horizontal="right" vertical="center"/>
    </xf>
    <xf numFmtId="4" fontId="18" fillId="21" borderId="0" applyNumberFormat="0" applyProtection="0">
      <alignment horizontal="left" vertical="center" indent="1"/>
    </xf>
    <xf numFmtId="4" fontId="18" fillId="10" borderId="0" applyNumberFormat="0" applyProtection="0">
      <alignment horizontal="left" vertical="center" indent="1"/>
    </xf>
    <xf numFmtId="0" fontId="5" fillId="22" borderId="32" applyNumberFormat="0" applyProtection="0">
      <alignment horizontal="left" vertical="center" indent="1"/>
    </xf>
    <xf numFmtId="0" fontId="5" fillId="22" borderId="32" applyNumberFormat="0" applyProtection="0">
      <alignment horizontal="left" vertical="top" indent="1"/>
    </xf>
    <xf numFmtId="0" fontId="5" fillId="10" borderId="32" applyNumberFormat="0" applyProtection="0">
      <alignment horizontal="left" vertical="center" indent="1"/>
    </xf>
    <xf numFmtId="0" fontId="5" fillId="10" borderId="32" applyNumberFormat="0" applyProtection="0">
      <alignment horizontal="left" vertical="top" indent="1"/>
    </xf>
    <xf numFmtId="0" fontId="5" fillId="23" borderId="32" applyNumberFormat="0" applyProtection="0">
      <alignment horizontal="left" vertical="center" indent="1"/>
    </xf>
    <xf numFmtId="0" fontId="5" fillId="23" borderId="32" applyNumberFormat="0" applyProtection="0">
      <alignment horizontal="left" vertical="top" indent="1"/>
    </xf>
    <xf numFmtId="0" fontId="5" fillId="21" borderId="32" applyNumberFormat="0" applyProtection="0">
      <alignment horizontal="left" vertical="center" indent="1"/>
    </xf>
    <xf numFmtId="0" fontId="5" fillId="21" borderId="32" applyNumberFormat="0" applyProtection="0">
      <alignment horizontal="left" vertical="top" indent="1"/>
    </xf>
    <xf numFmtId="0" fontId="5" fillId="24" borderId="17" applyNumberFormat="0">
      <protection locked="0"/>
    </xf>
    <xf numFmtId="4" fontId="18" fillId="25" borderId="32" applyNumberFormat="0" applyProtection="0">
      <alignment vertical="center"/>
    </xf>
    <xf numFmtId="4" fontId="20" fillId="25" borderId="32" applyNumberFormat="0" applyProtection="0">
      <alignment vertical="center"/>
    </xf>
    <xf numFmtId="4" fontId="18" fillId="25" borderId="32" applyNumberFormat="0" applyProtection="0">
      <alignment horizontal="left" vertical="center" indent="1"/>
    </xf>
    <xf numFmtId="0" fontId="18" fillId="25" borderId="32" applyNumberFormat="0" applyProtection="0">
      <alignment horizontal="left" vertical="top" indent="1"/>
    </xf>
    <xf numFmtId="4" fontId="18" fillId="21" borderId="32" applyNumberFormat="0" applyProtection="0">
      <alignment horizontal="right" vertical="center"/>
    </xf>
    <xf numFmtId="4" fontId="20" fillId="21" borderId="32" applyNumberFormat="0" applyProtection="0">
      <alignment horizontal="right" vertical="center"/>
    </xf>
    <xf numFmtId="4" fontId="18" fillId="10" borderId="32" applyNumberFormat="0" applyProtection="0">
      <alignment horizontal="left" vertical="center" indent="1"/>
    </xf>
    <xf numFmtId="0" fontId="18" fillId="10" borderId="32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2" fillId="21" borderId="32" applyNumberFormat="0" applyProtection="0">
      <alignment horizontal="right" vertical="center"/>
    </xf>
    <xf numFmtId="0" fontId="23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16" fillId="10" borderId="0" xfId="25" applyNumberFormat="1">
      <alignment horizontal="left" vertical="center" indent="1"/>
    </xf>
    <xf numFmtId="4" fontId="18" fillId="21" borderId="32" xfId="54" applyNumberFormat="1">
      <alignment horizontal="right" vertical="center"/>
    </xf>
    <xf numFmtId="166" fontId="18" fillId="21" borderId="32" xfId="54" applyNumberFormat="1">
      <alignment horizontal="right" vertical="center"/>
    </xf>
    <xf numFmtId="49" fontId="18" fillId="21" borderId="0" xfId="36" quotePrefix="1" applyNumberFormat="1">
      <alignment horizontal="left" vertical="center" indent="1"/>
    </xf>
    <xf numFmtId="0" fontId="16" fillId="10" borderId="0" xfId="25" quotePrefix="1" applyNumberFormat="1">
      <alignment horizontal="left" vertical="center" indent="1"/>
    </xf>
    <xf numFmtId="0" fontId="18" fillId="10" borderId="32" xfId="56" quotePrefix="1" applyNumberFormat="1">
      <alignment horizontal="left" vertical="center" indent="1"/>
    </xf>
    <xf numFmtId="0" fontId="16" fillId="9" borderId="32" xfId="23" quotePrefix="1" applyNumberFormat="1">
      <alignment horizontal="left" vertical="center" indent="1"/>
    </xf>
    <xf numFmtId="4" fontId="16" fillId="9" borderId="32" xfId="21" applyNumberFormat="1">
      <alignment vertical="center"/>
    </xf>
    <xf numFmtId="0" fontId="18" fillId="10" borderId="32" xfId="56" applyNumberFormat="1">
      <alignment horizontal="left" vertical="center" indent="1"/>
    </xf>
    <xf numFmtId="0" fontId="29" fillId="2" borderId="0" xfId="0" quotePrefix="1" applyFont="1" applyFill="1"/>
    <xf numFmtId="14" fontId="29" fillId="2" borderId="0" xfId="0" quotePrefix="1" applyNumberFormat="1" applyFont="1" applyFill="1"/>
    <xf numFmtId="4" fontId="29" fillId="2" borderId="0" xfId="0" applyNumberFormat="1" applyFont="1" applyFill="1"/>
    <xf numFmtId="4" fontId="29" fillId="2" borderId="0" xfId="0" quotePrefix="1" applyNumberFormat="1" applyFont="1" applyFill="1"/>
    <xf numFmtId="4" fontId="30" fillId="2" borderId="0" xfId="0" applyNumberFormat="1" applyFont="1" applyFill="1"/>
    <xf numFmtId="0" fontId="29" fillId="2" borderId="0" xfId="0" applyFont="1" applyFill="1"/>
    <xf numFmtId="0" fontId="31" fillId="2" borderId="0" xfId="0" applyFont="1" applyFill="1"/>
    <xf numFmtId="165" fontId="34" fillId="2" borderId="39" xfId="64" applyNumberFormat="1" applyFont="1" applyFill="1" applyBorder="1" applyAlignment="1">
      <alignment horizontal="center"/>
    </xf>
    <xf numFmtId="4" fontId="34" fillId="2" borderId="39" xfId="63" applyNumberFormat="1" applyFont="1" applyFill="1" applyBorder="1" applyAlignment="1">
      <alignment horizontal="center" vertical="center"/>
    </xf>
    <xf numFmtId="0" fontId="31" fillId="0" borderId="0" xfId="0" applyFont="1"/>
    <xf numFmtId="4" fontId="31" fillId="0" borderId="0" xfId="0" applyNumberFormat="1" applyFont="1"/>
    <xf numFmtId="165" fontId="34" fillId="2" borderId="17" xfId="64" applyNumberFormat="1" applyFont="1" applyFill="1" applyBorder="1" applyAlignment="1">
      <alignment horizontal="center"/>
    </xf>
    <xf numFmtId="165" fontId="35" fillId="2" borderId="17" xfId="64" applyNumberFormat="1" applyFont="1" applyFill="1" applyBorder="1" applyAlignment="1">
      <alignment horizontal="center"/>
    </xf>
    <xf numFmtId="4" fontId="33" fillId="2" borderId="17" xfId="63" applyNumberFormat="1" applyFont="1" applyFill="1" applyBorder="1" applyAlignment="1">
      <alignment horizontal="center"/>
    </xf>
    <xf numFmtId="165" fontId="35" fillId="2" borderId="20" xfId="64" applyNumberFormat="1" applyFont="1" applyFill="1" applyBorder="1" applyAlignment="1">
      <alignment horizontal="center"/>
    </xf>
    <xf numFmtId="165" fontId="34" fillId="2" borderId="20" xfId="64" applyNumberFormat="1" applyFont="1" applyFill="1" applyBorder="1" applyAlignment="1">
      <alignment horizontal="center"/>
    </xf>
    <xf numFmtId="165" fontId="34" fillId="2" borderId="21" xfId="64" applyNumberFormat="1" applyFont="1" applyFill="1" applyBorder="1" applyAlignment="1">
      <alignment horizontal="center"/>
    </xf>
    <xf numFmtId="0" fontId="36" fillId="2" borderId="14" xfId="3" applyFont="1" applyFill="1" applyBorder="1" applyAlignment="1">
      <alignment horizontal="center" vertical="center"/>
    </xf>
    <xf numFmtId="0" fontId="36" fillId="2" borderId="15" xfId="3" applyFont="1" applyFill="1" applyBorder="1" applyAlignment="1">
      <alignment horizontal="center" vertical="center"/>
    </xf>
    <xf numFmtId="0" fontId="36" fillId="2" borderId="22" xfId="3" applyFont="1" applyFill="1" applyBorder="1" applyAlignment="1">
      <alignment horizontal="center" vertical="center"/>
    </xf>
    <xf numFmtId="165" fontId="34" fillId="2" borderId="17" xfId="3" applyNumberFormat="1" applyFont="1" applyFill="1" applyBorder="1" applyAlignment="1">
      <alignment horizontal="center"/>
    </xf>
    <xf numFmtId="165" fontId="34" fillId="2" borderId="18" xfId="3" applyNumberFormat="1" applyFont="1" applyFill="1" applyBorder="1" applyAlignment="1">
      <alignment horizontal="center"/>
    </xf>
    <xf numFmtId="4" fontId="34" fillId="2" borderId="17" xfId="1" applyNumberFormat="1" applyFont="1" applyFill="1" applyBorder="1" applyAlignment="1">
      <alignment horizontal="center" vertical="center"/>
    </xf>
    <xf numFmtId="4" fontId="34" fillId="2" borderId="18" xfId="1" applyNumberFormat="1" applyFont="1" applyFill="1" applyBorder="1" applyAlignment="1">
      <alignment horizontal="center" vertical="center"/>
    </xf>
    <xf numFmtId="165" fontId="36" fillId="2" borderId="17" xfId="3" applyNumberFormat="1" applyFont="1" applyFill="1" applyBorder="1" applyAlignment="1">
      <alignment horizontal="center"/>
    </xf>
    <xf numFmtId="165" fontId="35" fillId="2" borderId="17" xfId="3" applyNumberFormat="1" applyFont="1" applyFill="1" applyBorder="1" applyAlignment="1">
      <alignment horizontal="center"/>
    </xf>
    <xf numFmtId="165" fontId="35" fillId="2" borderId="18" xfId="3" applyNumberFormat="1" applyFont="1" applyFill="1" applyBorder="1" applyAlignment="1">
      <alignment horizontal="center"/>
    </xf>
    <xf numFmtId="4" fontId="36" fillId="2" borderId="23" xfId="3" applyNumberFormat="1" applyFont="1" applyFill="1" applyBorder="1" applyAlignment="1">
      <alignment horizontal="center"/>
    </xf>
    <xf numFmtId="4" fontId="35" fillId="2" borderId="18" xfId="3" applyNumberFormat="1" applyFont="1" applyFill="1" applyBorder="1" applyAlignment="1">
      <alignment horizontal="center"/>
    </xf>
    <xf numFmtId="4" fontId="33" fillId="2" borderId="23" xfId="3" applyNumberFormat="1" applyFont="1" applyFill="1" applyBorder="1" applyAlignment="1">
      <alignment horizontal="center"/>
    </xf>
    <xf numFmtId="4" fontId="33" fillId="2" borderId="24" xfId="3" applyNumberFormat="1" applyFont="1" applyFill="1" applyBorder="1" applyAlignment="1">
      <alignment horizontal="center"/>
    </xf>
    <xf numFmtId="165" fontId="35" fillId="2" borderId="20" xfId="3" applyNumberFormat="1" applyFont="1" applyFill="1" applyBorder="1" applyAlignment="1">
      <alignment horizontal="center"/>
    </xf>
    <xf numFmtId="165" fontId="35" fillId="2" borderId="21" xfId="3" applyNumberFormat="1" applyFont="1" applyFill="1" applyBorder="1" applyAlignment="1">
      <alignment horizontal="center"/>
    </xf>
    <xf numFmtId="165" fontId="35" fillId="2" borderId="25" xfId="3" applyNumberFormat="1" applyFont="1" applyFill="1" applyBorder="1" applyAlignment="1">
      <alignment horizontal="center"/>
    </xf>
    <xf numFmtId="4" fontId="33" fillId="2" borderId="12" xfId="3" applyNumberFormat="1" applyFont="1" applyFill="1" applyBorder="1" applyAlignment="1">
      <alignment horizontal="center"/>
    </xf>
    <xf numFmtId="0" fontId="37" fillId="2" borderId="37" xfId="64" applyFont="1" applyFill="1" applyBorder="1" applyAlignment="1">
      <alignment horizontal="center"/>
    </xf>
    <xf numFmtId="4" fontId="34" fillId="2" borderId="40" xfId="63" applyNumberFormat="1" applyFont="1" applyFill="1" applyBorder="1" applyAlignment="1">
      <alignment horizontal="center" vertical="center"/>
    </xf>
    <xf numFmtId="4" fontId="33" fillId="2" borderId="18" xfId="63" applyNumberFormat="1" applyFont="1" applyFill="1" applyBorder="1" applyAlignment="1">
      <alignment horizontal="center"/>
    </xf>
    <xf numFmtId="0" fontId="37" fillId="2" borderId="7" xfId="64" applyFont="1" applyFill="1" applyBorder="1"/>
    <xf numFmtId="0" fontId="32" fillId="2" borderId="1" xfId="2" applyFont="1" applyFill="1" applyBorder="1" applyAlignment="1">
      <alignment horizontal="center"/>
    </xf>
    <xf numFmtId="0" fontId="32" fillId="2" borderId="2" xfId="2" applyFont="1" applyFill="1" applyBorder="1" applyAlignment="1">
      <alignment horizontal="center"/>
    </xf>
    <xf numFmtId="0" fontId="32" fillId="2" borderId="3" xfId="2" applyFont="1" applyFill="1" applyBorder="1" applyAlignment="1">
      <alignment horizontal="center"/>
    </xf>
    <xf numFmtId="0" fontId="37" fillId="2" borderId="4" xfId="2" applyFont="1" applyFill="1" applyBorder="1" applyAlignment="1">
      <alignment horizontal="center"/>
    </xf>
    <xf numFmtId="0" fontId="37" fillId="2" borderId="0" xfId="2" applyFont="1" applyFill="1" applyBorder="1" applyAlignment="1">
      <alignment horizontal="center"/>
    </xf>
    <xf numFmtId="0" fontId="37" fillId="2" borderId="5" xfId="2" applyFont="1" applyFill="1" applyBorder="1" applyAlignment="1">
      <alignment horizontal="center"/>
    </xf>
    <xf numFmtId="0" fontId="37" fillId="2" borderId="4" xfId="2" applyFont="1" applyFill="1" applyBorder="1" applyAlignment="1">
      <alignment horizontal="center" vertical="center"/>
    </xf>
    <xf numFmtId="0" fontId="37" fillId="2" borderId="0" xfId="2" applyFont="1" applyFill="1" applyBorder="1" applyAlignment="1">
      <alignment horizontal="center" vertical="center"/>
    </xf>
    <xf numFmtId="0" fontId="37" fillId="2" borderId="5" xfId="2" applyFont="1" applyFill="1" applyBorder="1" applyAlignment="1">
      <alignment horizontal="center" vertical="center"/>
    </xf>
    <xf numFmtId="0" fontId="33" fillId="2" borderId="38" xfId="64" applyFont="1" applyFill="1" applyBorder="1" applyAlignment="1">
      <alignment horizontal="left"/>
    </xf>
    <xf numFmtId="0" fontId="33" fillId="2" borderId="39" xfId="64" applyFont="1" applyFill="1" applyBorder="1" applyAlignment="1">
      <alignment horizontal="left"/>
    </xf>
    <xf numFmtId="0" fontId="37" fillId="2" borderId="6" xfId="2" applyFont="1" applyFill="1" applyBorder="1" applyAlignment="1">
      <alignment horizontal="center"/>
    </xf>
    <xf numFmtId="0" fontId="37" fillId="2" borderId="7" xfId="2" applyFont="1" applyFill="1" applyBorder="1" applyAlignment="1">
      <alignment horizontal="center"/>
    </xf>
    <xf numFmtId="0" fontId="37" fillId="2" borderId="8" xfId="2" applyFont="1" applyFill="1" applyBorder="1" applyAlignment="1">
      <alignment horizontal="center"/>
    </xf>
    <xf numFmtId="0" fontId="37" fillId="2" borderId="9" xfId="64" applyFont="1" applyFill="1" applyBorder="1" applyAlignment="1">
      <alignment horizontal="center"/>
    </xf>
    <xf numFmtId="0" fontId="37" fillId="2" borderId="10" xfId="64" applyFont="1" applyFill="1" applyBorder="1" applyAlignment="1">
      <alignment horizontal="center"/>
    </xf>
    <xf numFmtId="0" fontId="37" fillId="2" borderId="11" xfId="64" applyFont="1" applyFill="1" applyBorder="1" applyAlignment="1">
      <alignment horizontal="center"/>
    </xf>
    <xf numFmtId="0" fontId="37" fillId="2" borderId="6" xfId="64" applyFont="1" applyFill="1" applyBorder="1" applyAlignment="1">
      <alignment horizontal="center"/>
    </xf>
    <xf numFmtId="0" fontId="37" fillId="2" borderId="7" xfId="64" applyFont="1" applyFill="1" applyBorder="1" applyAlignment="1">
      <alignment horizontal="center"/>
    </xf>
    <xf numFmtId="0" fontId="33" fillId="2" borderId="16" xfId="3" applyFont="1" applyFill="1" applyBorder="1" applyAlignment="1">
      <alignment horizontal="center"/>
    </xf>
    <xf numFmtId="0" fontId="33" fillId="2" borderId="17" xfId="3" applyFont="1" applyFill="1" applyBorder="1" applyAlignment="1">
      <alignment horizontal="center"/>
    </xf>
    <xf numFmtId="0" fontId="35" fillId="2" borderId="19" xfId="3" applyFont="1" applyFill="1" applyBorder="1" applyAlignment="1">
      <alignment horizontal="center"/>
    </xf>
    <xf numFmtId="0" fontId="35" fillId="2" borderId="20" xfId="3" applyFont="1" applyFill="1" applyBorder="1" applyAlignment="1">
      <alignment horizontal="center"/>
    </xf>
    <xf numFmtId="0" fontId="33" fillId="2" borderId="16" xfId="64" applyFont="1" applyFill="1" applyBorder="1" applyAlignment="1">
      <alignment horizontal="center"/>
    </xf>
    <xf numFmtId="0" fontId="33" fillId="2" borderId="17" xfId="64" applyFont="1" applyFill="1" applyBorder="1" applyAlignment="1">
      <alignment horizontal="center"/>
    </xf>
    <xf numFmtId="0" fontId="35" fillId="2" borderId="19" xfId="64" applyFont="1" applyFill="1" applyBorder="1" applyAlignment="1">
      <alignment horizontal="center"/>
    </xf>
    <xf numFmtId="0" fontId="35" fillId="2" borderId="20" xfId="64" applyFont="1" applyFill="1" applyBorder="1" applyAlignment="1">
      <alignment horizontal="center"/>
    </xf>
    <xf numFmtId="0" fontId="33" fillId="2" borderId="9" xfId="3" applyFont="1" applyFill="1" applyBorder="1" applyAlignment="1">
      <alignment horizontal="center"/>
    </xf>
    <xf numFmtId="0" fontId="33" fillId="2" borderId="10" xfId="3" applyFont="1" applyFill="1" applyBorder="1" applyAlignment="1">
      <alignment horizontal="center"/>
    </xf>
    <xf numFmtId="0" fontId="33" fillId="2" borderId="11" xfId="3" applyFont="1" applyFill="1" applyBorder="1" applyAlignment="1">
      <alignment horizontal="center"/>
    </xf>
    <xf numFmtId="0" fontId="33" fillId="2" borderId="9" xfId="3" applyFont="1" applyFill="1" applyBorder="1" applyAlignment="1">
      <alignment horizontal="center" vertical="center"/>
    </xf>
    <xf numFmtId="0" fontId="33" fillId="2" borderId="10" xfId="3" applyFont="1" applyFill="1" applyBorder="1" applyAlignment="1">
      <alignment horizontal="center" vertical="center"/>
    </xf>
    <xf numFmtId="0" fontId="33" fillId="2" borderId="11" xfId="3" applyFont="1" applyFill="1" applyBorder="1" applyAlignment="1">
      <alignment horizontal="center" vertical="center"/>
    </xf>
    <xf numFmtId="0" fontId="35" fillId="2" borderId="13" xfId="3" applyFont="1" applyFill="1" applyBorder="1" applyAlignment="1">
      <alignment horizontal="center"/>
    </xf>
    <xf numFmtId="0" fontId="35" fillId="2" borderId="14" xfId="3" applyFont="1" applyFill="1" applyBorder="1" applyAlignment="1">
      <alignment horizontal="center"/>
    </xf>
    <xf numFmtId="0" fontId="33" fillId="2" borderId="16" xfId="3" applyFont="1" applyFill="1" applyBorder="1" applyAlignment="1">
      <alignment horizontal="left"/>
    </xf>
    <xf numFmtId="0" fontId="33" fillId="2" borderId="17" xfId="3" applyFont="1" applyFill="1" applyBorder="1" applyAlignment="1">
      <alignment horizontal="left"/>
    </xf>
    <xf numFmtId="0" fontId="35" fillId="2" borderId="16" xfId="3" applyFont="1" applyFill="1" applyBorder="1" applyAlignment="1">
      <alignment horizontal="center"/>
    </xf>
    <xf numFmtId="0" fontId="35" fillId="2" borderId="17" xfId="3" applyFont="1" applyFill="1" applyBorder="1" applyAlignment="1">
      <alignment horizontal="center"/>
    </xf>
  </cellXfs>
  <cellStyles count="71"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Entrada" xfId="12" builtinId="20" customBuiltin="1"/>
    <cellStyle name="Incorrecto" xfId="10" builtinId="27" customBuiltin="1"/>
    <cellStyle name="Millares" xfId="1" builtinId="3"/>
    <cellStyle name="Millares 2" xfId="61"/>
    <cellStyle name="Millares 2 2" xfId="65"/>
    <cellStyle name="Millares 2 3" xfId="69"/>
    <cellStyle name="Millares 3" xfId="63"/>
    <cellStyle name="Millares 4" xfId="67"/>
    <cellStyle name="Neutral" xfId="11" builtinId="28" customBuiltin="1"/>
    <cellStyle name="Normal" xfId="0" builtinId="0"/>
    <cellStyle name="Normal 2 6" xfId="3"/>
    <cellStyle name="Normal 2 6 2" xfId="62"/>
    <cellStyle name="Normal 2 6 2 2" xfId="66"/>
    <cellStyle name="Normal 2 6 2 3" xfId="70"/>
    <cellStyle name="Normal 2 6 3" xfId="64"/>
    <cellStyle name="Normal 2 6 4" xfId="68"/>
    <cellStyle name="Normal 8" xfId="2"/>
    <cellStyle name="Notas" xfId="18" builtinId="10" customBuiltin="1"/>
    <cellStyle name="Salida" xfId="13" builtinId="21" customBuiltin="1"/>
    <cellStyle name="SAPBEXaggData" xfId="21"/>
    <cellStyle name="SAPBEXaggDataEmph" xfId="22"/>
    <cellStyle name="SAPBEXaggItem" xfId="23"/>
    <cellStyle name="SAPBEXaggItemX" xfId="24"/>
    <cellStyle name="SAPBEXchaText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inputData" xfId="49"/>
    <cellStyle name="SAPBEXresData" xfId="50"/>
    <cellStyle name="SAPBEXresDataEmph" xfId="51"/>
    <cellStyle name="SAPBEXresItem" xfId="52"/>
    <cellStyle name="SAPBEXresItemX" xfId="53"/>
    <cellStyle name="SAPBEXstdData" xfId="54"/>
    <cellStyle name="SAPBEXstdDataEmph" xfId="55"/>
    <cellStyle name="SAPBEXstdItem" xfId="56"/>
    <cellStyle name="SAPBEXstdItemX" xfId="57"/>
    <cellStyle name="SAPBEXtitle" xfId="58"/>
    <cellStyle name="SAPBEXundefined" xfId="59"/>
    <cellStyle name="Sheet Title" xfId="60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gif"/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1987550</xdr:colOff>
      <xdr:row>0</xdr:row>
      <xdr:rowOff>149225</xdr:rowOff>
    </xdr:to>
    <xdr:pic macro="[1]!DesignIconClicked">
      <xdr:nvPicPr>
        <xdr:cNvPr id="2" name="BExCUXUGTDJ0ZIG3AI8BCH10LHJC" hidden="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75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3" name="BExZRV1PEELQJ9HESG8TZNVRW9RS" hidden="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4" name="BExF34HHOD18AU7XXMEDHEW4B1FX" hidden="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0" cy="14922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</xdr:colOff>
      <xdr:row>2</xdr:row>
      <xdr:rowOff>38102</xdr:rowOff>
    </xdr:from>
    <xdr:to>
      <xdr:col>0</xdr:col>
      <xdr:colOff>2324100</xdr:colOff>
      <xdr:row>5</xdr:row>
      <xdr:rowOff>514093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" y="220982"/>
          <a:ext cx="2272665" cy="104177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 macro="[1]!DesignIconClicked">
      <xdr:nvPicPr>
        <xdr:cNvPr id="8" name="BExTWSNQLE265L4X4SF42OX3S25R" hidden="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5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1273175</xdr:colOff>
      <xdr:row>0</xdr:row>
      <xdr:rowOff>0</xdr:rowOff>
    </xdr:to>
    <xdr:pic macro="[1]!DesignIconClicked">
      <xdr:nvPicPr>
        <xdr:cNvPr id="5" name="BEx3RCE05BSXFTKCD9LZR30J2YW4" hidden="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0"/>
          <a:ext cx="1273175" cy="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749300</xdr:colOff>
      <xdr:row>0</xdr:row>
      <xdr:rowOff>0</xdr:rowOff>
    </xdr:to>
    <xdr:pic macro="[1]!DesignIconClicked">
      <xdr:nvPicPr>
        <xdr:cNvPr id="7" name="BExB5B8GRJ3VBGD5OEAIZ4Q3VJNW" hidden="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4275" y="0"/>
          <a:ext cx="7493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3311525</xdr:colOff>
      <xdr:row>0</xdr:row>
      <xdr:rowOff>0</xdr:rowOff>
    </xdr:to>
    <xdr:pic macro="[1]!DesignIconClicked">
      <xdr:nvPicPr>
        <xdr:cNvPr id="6" name="BExSCGT19LX8OEV5YRSWD9LQ4R4Q" hidden="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1525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11</xdr:row>
      <xdr:rowOff>149225</xdr:rowOff>
    </xdr:to>
    <xdr:pic macro="[1]!DesignIconClicked">
      <xdr:nvPicPr>
        <xdr:cNvPr id="3" name="BEx1MF2V8CR0YU4534SYWN2Z0DT0" hidden="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5275" cy="1930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4464050</xdr:colOff>
      <xdr:row>7</xdr:row>
      <xdr:rowOff>149225</xdr:rowOff>
    </xdr:to>
    <xdr:pic macro="[1]!DesignIconClicked">
      <xdr:nvPicPr>
        <xdr:cNvPr id="4" name="BExMJYVK2O9X4IM1WW9VWKZIJOFD" hidden="1">
          <a:extLst>
            <a:ext uri="{FF2B5EF4-FFF2-40B4-BE49-F238E27FC236}">
              <a16:creationId xmlns="" xmlns:a16="http://schemas.microsoft.com/office/drawing/2014/main" id="{74808885-18F1-1A62-74B9-A6F31BB93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40525" cy="12827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7</xdr:col>
      <xdr:colOff>1006475</xdr:colOff>
      <xdr:row>16</xdr:row>
      <xdr:rowOff>149225</xdr:rowOff>
    </xdr:to>
    <xdr:pic macro="[1]!DesignIconClicked">
      <xdr:nvPicPr>
        <xdr:cNvPr id="7" name="BExKMBSVJB58DQMH5RWL3UEWO9ZS" hidden="1">
          <a:extLst>
            <a:ext uri="{FF2B5EF4-FFF2-40B4-BE49-F238E27FC236}">
              <a16:creationId xmlns="" xmlns:a16="http://schemas.microsoft.com/office/drawing/2014/main" id="{FE4E247D-1DC3-44FF-11CB-177EB6A00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0"/>
          <a:ext cx="4559300" cy="2740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Cell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2" zoomScaleNormal="100" workbookViewId="0">
      <selection activeCell="A3" sqref="A3:I35"/>
    </sheetView>
  </sheetViews>
  <sheetFormatPr baseColWidth="10" defaultColWidth="11.42578125" defaultRowHeight="13.5" x14ac:dyDescent="0.25"/>
  <cols>
    <col min="1" max="1" width="49.85546875" style="16" customWidth="1"/>
    <col min="2" max="2" width="78" style="16" customWidth="1"/>
    <col min="3" max="3" width="4.28515625" style="16" hidden="1" customWidth="1"/>
    <col min="4" max="4" width="2.85546875" style="16" hidden="1" customWidth="1"/>
    <col min="5" max="5" width="4.140625" style="16" hidden="1" customWidth="1"/>
    <col min="6" max="6" width="2" style="16" hidden="1" customWidth="1"/>
    <col min="7" max="7" width="11.140625" style="16" hidden="1" customWidth="1"/>
    <col min="8" max="8" width="23.140625" style="16" bestFit="1" customWidth="1"/>
    <col min="9" max="9" width="20.7109375" style="16" bestFit="1" customWidth="1"/>
    <col min="10" max="10" width="11.42578125" style="16"/>
    <col min="11" max="11" width="15.42578125" style="16" bestFit="1" customWidth="1"/>
    <col min="12" max="16384" width="11.42578125" style="16"/>
  </cols>
  <sheetData>
    <row r="1" spans="1:14" s="15" customFormat="1" ht="15" hidden="1" x14ac:dyDescent="0.25">
      <c r="A1" s="10" t="s">
        <v>50</v>
      </c>
      <c r="B1" s="11"/>
      <c r="C1" s="10" t="s">
        <v>49</v>
      </c>
      <c r="D1" s="12" t="str">
        <f>MID(A1,5,4)</f>
        <v>2025</v>
      </c>
      <c r="E1" s="13" t="s">
        <v>6</v>
      </c>
      <c r="F1" s="14" t="str">
        <f>MID(A1,11,3)</f>
        <v>006</v>
      </c>
      <c r="G1" s="14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H1" s="14" t="str">
        <f>IF(F1="001","Enero",IF(F1="002","Febrero",IF(F1="003","Marzo",IF(F1="004","Abril",IF(F1="005","Mayo",IF(F1="006","Junio",IF(F1="007","Julio",IF(F1="008","Agosto",IF(F1="009","Septiembre",IF(F1="010","Octubre",IF(F1="011","Noviembre","Diciembre")))))))))))</f>
        <v>Junio</v>
      </c>
      <c r="I1" s="10" t="s">
        <v>9</v>
      </c>
      <c r="J1" s="10" t="s">
        <v>7</v>
      </c>
      <c r="K1" s="14" t="str">
        <f>MID(J1,1,2)</f>
        <v>Se</v>
      </c>
      <c r="L1" s="14" t="str">
        <f>MID(J1,9,2)</f>
        <v xml:space="preserve">n </v>
      </c>
      <c r="M1" s="14" t="str">
        <f>IF(K1="01","Enero",IF(K1="02","Febrero",IF(K1="03","Marzo",IF(K1="04","Abril",IF(K1="05","Mayo",IF(K1="06","Junio",IF(K1="07","Julio",IF(K1="08","Agosto",IF(K1="09","Septiembre",IF(K1="10","Octubre",IF(K1="11","Noviembre","Diciembre")))))))))))</f>
        <v>Diciembre</v>
      </c>
      <c r="N1" s="14" t="str">
        <f>IF(L1="01","Enero",IF(L1="02","Febrero",IF(L1="03","Marzo",IF(L1="04","Abril",IF(L1="05","Mayo",IF(L1="06","Junio",IF(L1="07","Julio",IF(L1="08","Agosto",IF(L1="09","Septiembre",IF(L1="10","Octubre",IF(L1="11","Noviembre","Diciembre")))))))))))</f>
        <v>Diciembre</v>
      </c>
    </row>
    <row r="2" spans="1:14" ht="14.25" thickBot="1" x14ac:dyDescent="0.3"/>
    <row r="3" spans="1:14" ht="16.5" x14ac:dyDescent="0.3">
      <c r="A3" s="49" t="s">
        <v>5</v>
      </c>
      <c r="B3" s="50"/>
      <c r="C3" s="50"/>
      <c r="D3" s="50"/>
      <c r="E3" s="50"/>
      <c r="F3" s="50"/>
      <c r="G3" s="50"/>
      <c r="H3" s="50"/>
      <c r="I3" s="51"/>
    </row>
    <row r="4" spans="1:14" x14ac:dyDescent="0.25">
      <c r="A4" s="52"/>
      <c r="B4" s="53"/>
      <c r="C4" s="53"/>
      <c r="D4" s="53"/>
      <c r="E4" s="53"/>
      <c r="F4" s="53"/>
      <c r="G4" s="53"/>
      <c r="H4" s="53"/>
      <c r="I4" s="54"/>
    </row>
    <row r="5" spans="1:14" x14ac:dyDescent="0.25">
      <c r="A5" s="52" t="s">
        <v>0</v>
      </c>
      <c r="B5" s="53"/>
      <c r="C5" s="53"/>
      <c r="D5" s="53"/>
      <c r="E5" s="53"/>
      <c r="F5" s="53"/>
      <c r="G5" s="53"/>
      <c r="H5" s="53"/>
      <c r="I5" s="54"/>
    </row>
    <row r="6" spans="1:14" ht="42" customHeight="1" x14ac:dyDescent="0.25">
      <c r="A6" s="55" t="s">
        <v>58</v>
      </c>
      <c r="B6" s="56"/>
      <c r="C6" s="56"/>
      <c r="D6" s="56"/>
      <c r="E6" s="56"/>
      <c r="F6" s="56"/>
      <c r="G6" s="56"/>
      <c r="H6" s="56"/>
      <c r="I6" s="57"/>
    </row>
    <row r="7" spans="1:14" ht="14.25" thickBot="1" x14ac:dyDescent="0.3">
      <c r="A7" s="60" t="s">
        <v>59</v>
      </c>
      <c r="B7" s="61"/>
      <c r="C7" s="61"/>
      <c r="D7" s="61"/>
      <c r="E7" s="61"/>
      <c r="F7" s="61"/>
      <c r="G7" s="61"/>
      <c r="H7" s="61"/>
      <c r="I7" s="62"/>
    </row>
    <row r="8" spans="1:14" ht="14.25" thickBot="1" x14ac:dyDescent="0.3">
      <c r="A8" s="66" t="s">
        <v>8</v>
      </c>
      <c r="B8" s="67"/>
      <c r="C8" s="48"/>
      <c r="D8" s="48"/>
      <c r="E8" s="48"/>
      <c r="F8" s="48"/>
      <c r="G8" s="48"/>
      <c r="H8" s="45" t="s">
        <v>1</v>
      </c>
      <c r="I8" s="45" t="s">
        <v>2</v>
      </c>
    </row>
    <row r="9" spans="1:14" ht="14.25" thickBot="1" x14ac:dyDescent="0.3">
      <c r="A9" s="63" t="s">
        <v>10</v>
      </c>
      <c r="B9" s="64"/>
      <c r="C9" s="64"/>
      <c r="D9" s="64"/>
      <c r="E9" s="64"/>
      <c r="F9" s="64"/>
      <c r="G9" s="64"/>
      <c r="H9" s="64"/>
      <c r="I9" s="65"/>
    </row>
    <row r="10" spans="1:14" ht="15.75" x14ac:dyDescent="0.3">
      <c r="A10" s="58" t="s">
        <v>11</v>
      </c>
      <c r="B10" s="59"/>
      <c r="C10" s="17"/>
      <c r="D10" s="17"/>
      <c r="E10" s="17"/>
      <c r="F10" s="17"/>
      <c r="G10" s="17"/>
      <c r="H10" s="18">
        <v>9381282.2800000012</v>
      </c>
      <c r="I10" s="46">
        <v>9381282.2800000012</v>
      </c>
      <c r="J10" s="19"/>
      <c r="K10" s="20"/>
    </row>
    <row r="11" spans="1:14" ht="15.75" x14ac:dyDescent="0.3">
      <c r="A11" s="58" t="s">
        <v>25</v>
      </c>
      <c r="B11" s="59"/>
      <c r="C11" s="21"/>
      <c r="D11" s="21"/>
      <c r="E11" s="21"/>
      <c r="F11" s="21"/>
      <c r="G11" s="21"/>
      <c r="H11" s="18">
        <v>48269100.329999998</v>
      </c>
      <c r="I11" s="46">
        <v>48269100.329999998</v>
      </c>
    </row>
    <row r="12" spans="1:14" ht="15.75" x14ac:dyDescent="0.3">
      <c r="A12" s="58" t="s">
        <v>27</v>
      </c>
      <c r="B12" s="59"/>
      <c r="C12" s="21"/>
      <c r="D12" s="21"/>
      <c r="E12" s="21"/>
      <c r="F12" s="21"/>
      <c r="G12" s="21"/>
      <c r="H12" s="18">
        <v>205750832.93000001</v>
      </c>
      <c r="I12" s="46">
        <v>205750832.93000001</v>
      </c>
    </row>
    <row r="13" spans="1:14" ht="15.75" x14ac:dyDescent="0.3">
      <c r="A13" s="58" t="s">
        <v>29</v>
      </c>
      <c r="B13" s="59"/>
      <c r="C13" s="21"/>
      <c r="D13" s="21"/>
      <c r="E13" s="21"/>
      <c r="F13" s="21"/>
      <c r="G13" s="21"/>
      <c r="H13" s="18">
        <v>19299739.57</v>
      </c>
      <c r="I13" s="46">
        <v>19299739.57</v>
      </c>
    </row>
    <row r="14" spans="1:14" ht="15.75" x14ac:dyDescent="0.3">
      <c r="A14" s="58" t="s">
        <v>31</v>
      </c>
      <c r="B14" s="59"/>
      <c r="C14" s="21"/>
      <c r="D14" s="21"/>
      <c r="E14" s="21"/>
      <c r="F14" s="21"/>
      <c r="G14" s="21"/>
      <c r="H14" s="18">
        <v>48008612.289999999</v>
      </c>
      <c r="I14" s="46">
        <v>48008612.289999999</v>
      </c>
    </row>
    <row r="15" spans="1:14" ht="15.75" x14ac:dyDescent="0.3">
      <c r="A15" s="58" t="s">
        <v>33</v>
      </c>
      <c r="B15" s="59"/>
      <c r="C15" s="21"/>
      <c r="D15" s="21"/>
      <c r="E15" s="21"/>
      <c r="F15" s="21"/>
      <c r="G15" s="21"/>
      <c r="H15" s="18">
        <v>19265091.91</v>
      </c>
      <c r="I15" s="46">
        <v>19265091.91</v>
      </c>
    </row>
    <row r="16" spans="1:14" ht="15.75" x14ac:dyDescent="0.3">
      <c r="A16" s="58" t="s">
        <v>54</v>
      </c>
      <c r="B16" s="59"/>
      <c r="C16" s="21"/>
      <c r="D16" s="21"/>
      <c r="E16" s="21"/>
      <c r="F16" s="21"/>
      <c r="G16" s="21"/>
      <c r="H16" s="18">
        <v>11382523.810000001</v>
      </c>
      <c r="I16" s="46">
        <v>11382523.810000001</v>
      </c>
    </row>
    <row r="17" spans="1:9" ht="15.75" x14ac:dyDescent="0.3">
      <c r="A17" s="58" t="s">
        <v>55</v>
      </c>
      <c r="B17" s="59"/>
      <c r="C17" s="21"/>
      <c r="D17" s="21"/>
      <c r="E17" s="21"/>
      <c r="F17" s="21"/>
      <c r="G17" s="21"/>
      <c r="H17" s="18">
        <v>10356887.359999999</v>
      </c>
      <c r="I17" s="46">
        <v>10356887.359999999</v>
      </c>
    </row>
    <row r="18" spans="1:9" ht="15.75" x14ac:dyDescent="0.3">
      <c r="A18" s="58" t="s">
        <v>35</v>
      </c>
      <c r="B18" s="59"/>
      <c r="C18" s="21"/>
      <c r="D18" s="21"/>
      <c r="E18" s="21"/>
      <c r="F18" s="21"/>
      <c r="G18" s="21"/>
      <c r="H18" s="18">
        <v>6600992.6299999999</v>
      </c>
      <c r="I18" s="46">
        <v>6600992.6299999999</v>
      </c>
    </row>
    <row r="19" spans="1:9" ht="15.75" x14ac:dyDescent="0.3">
      <c r="A19" s="58" t="s">
        <v>35</v>
      </c>
      <c r="B19" s="59"/>
      <c r="C19" s="21"/>
      <c r="D19" s="21"/>
      <c r="E19" s="21"/>
      <c r="F19" s="21"/>
      <c r="G19" s="21"/>
      <c r="H19" s="18">
        <v>8009743.46</v>
      </c>
      <c r="I19" s="46">
        <v>8009743.46</v>
      </c>
    </row>
    <row r="20" spans="1:9" ht="15.75" x14ac:dyDescent="0.3">
      <c r="A20" s="58" t="s">
        <v>56</v>
      </c>
      <c r="B20" s="59"/>
      <c r="C20" s="21"/>
      <c r="D20" s="21"/>
      <c r="E20" s="21"/>
      <c r="F20" s="21"/>
      <c r="G20" s="21"/>
      <c r="H20" s="18">
        <v>23292300.310000002</v>
      </c>
      <c r="I20" s="46">
        <v>23292300.310000002</v>
      </c>
    </row>
    <row r="21" spans="1:9" ht="15.75" x14ac:dyDescent="0.3">
      <c r="A21" s="58" t="s">
        <v>57</v>
      </c>
      <c r="B21" s="59"/>
      <c r="C21" s="21"/>
      <c r="D21" s="21"/>
      <c r="E21" s="21"/>
      <c r="F21" s="21"/>
      <c r="G21" s="21"/>
      <c r="H21" s="18">
        <v>5463673.6500000004</v>
      </c>
      <c r="I21" s="46">
        <v>5463673.6500000004</v>
      </c>
    </row>
    <row r="22" spans="1:9" ht="15.75" x14ac:dyDescent="0.3">
      <c r="A22" s="58" t="s">
        <v>35</v>
      </c>
      <c r="B22" s="59"/>
      <c r="C22" s="21"/>
      <c r="D22" s="21"/>
      <c r="E22" s="21"/>
      <c r="F22" s="21"/>
      <c r="G22" s="21"/>
      <c r="H22" s="18">
        <v>12316486.060000001</v>
      </c>
      <c r="I22" s="46">
        <v>12316486.060000001</v>
      </c>
    </row>
    <row r="23" spans="1:9" ht="15.75" x14ac:dyDescent="0.3">
      <c r="A23" s="58" t="s">
        <v>35</v>
      </c>
      <c r="B23" s="59"/>
      <c r="C23" s="21"/>
      <c r="D23" s="21"/>
      <c r="E23" s="21"/>
      <c r="F23" s="21"/>
      <c r="G23" s="21"/>
      <c r="H23" s="18">
        <v>10694904.720000001</v>
      </c>
      <c r="I23" s="46">
        <v>10694904.720000001</v>
      </c>
    </row>
    <row r="24" spans="1:9" ht="15.75" x14ac:dyDescent="0.3">
      <c r="A24" s="58" t="s">
        <v>35</v>
      </c>
      <c r="B24" s="59"/>
      <c r="C24" s="21"/>
      <c r="D24" s="21"/>
      <c r="E24" s="21"/>
      <c r="F24" s="21"/>
      <c r="G24" s="21"/>
      <c r="H24" s="18">
        <v>11289827.49</v>
      </c>
      <c r="I24" s="46">
        <v>11289827.49</v>
      </c>
    </row>
    <row r="25" spans="1:9" ht="15.75" x14ac:dyDescent="0.3">
      <c r="A25" s="58" t="s">
        <v>12</v>
      </c>
      <c r="B25" s="59"/>
      <c r="C25" s="21"/>
      <c r="D25" s="21"/>
      <c r="E25" s="21"/>
      <c r="F25" s="21"/>
      <c r="G25" s="21"/>
      <c r="H25" s="18" t="str">
        <f>IF(AND(A25=""),"",IF(FUENTE2!$I$2="APLICA",(FUENTE2!G17),("")))</f>
        <v/>
      </c>
      <c r="I25" s="46" t="str">
        <f>IF(AND(A25=""),"",IF(FUENTE2!$I$2="APLICA",(FUENTE2!H17),("")))</f>
        <v/>
      </c>
    </row>
    <row r="26" spans="1:9" ht="15.75" x14ac:dyDescent="0.3">
      <c r="A26" s="72" t="s">
        <v>46</v>
      </c>
      <c r="B26" s="73"/>
      <c r="C26" s="22"/>
      <c r="D26" s="22"/>
      <c r="E26" s="21"/>
      <c r="F26" s="21"/>
      <c r="G26" s="21"/>
      <c r="H26" s="23">
        <f>SUM(H10:H25)</f>
        <v>449381998.80000007</v>
      </c>
      <c r="I26" s="47">
        <f>SUM(I10:I25)</f>
        <v>449381998.80000007</v>
      </c>
    </row>
    <row r="27" spans="1:9" ht="15.75" thickBot="1" x14ac:dyDescent="0.3">
      <c r="A27" s="74"/>
      <c r="B27" s="75"/>
      <c r="C27" s="24"/>
      <c r="D27" s="24"/>
      <c r="E27" s="25"/>
      <c r="F27" s="25"/>
      <c r="G27" s="25"/>
      <c r="H27" s="24"/>
      <c r="I27" s="26"/>
    </row>
    <row r="28" spans="1:9" ht="16.5" thickBot="1" x14ac:dyDescent="0.3">
      <c r="A28" s="79" t="s">
        <v>47</v>
      </c>
      <c r="B28" s="80"/>
      <c r="C28" s="80"/>
      <c r="D28" s="80"/>
      <c r="E28" s="80"/>
      <c r="F28" s="80"/>
      <c r="G28" s="80"/>
      <c r="H28" s="80"/>
      <c r="I28" s="81"/>
    </row>
    <row r="29" spans="1:9" ht="15" x14ac:dyDescent="0.25">
      <c r="A29" s="82"/>
      <c r="B29" s="83"/>
      <c r="C29" s="27"/>
      <c r="D29" s="27"/>
      <c r="E29" s="27"/>
      <c r="F29" s="27"/>
      <c r="G29" s="28"/>
      <c r="H29" s="29"/>
      <c r="I29" s="28"/>
    </row>
    <row r="30" spans="1:9" ht="15.75" x14ac:dyDescent="0.3">
      <c r="A30" s="84"/>
      <c r="B30" s="85"/>
      <c r="C30" s="30"/>
      <c r="D30" s="30"/>
      <c r="E30" s="30"/>
      <c r="F30" s="30"/>
      <c r="G30" s="31"/>
      <c r="H30" s="32">
        <v>0</v>
      </c>
      <c r="I30" s="33">
        <v>0</v>
      </c>
    </row>
    <row r="31" spans="1:9" ht="15.75" x14ac:dyDescent="0.3">
      <c r="A31" s="84"/>
      <c r="B31" s="85"/>
      <c r="C31" s="30"/>
      <c r="D31" s="30"/>
      <c r="E31" s="30"/>
      <c r="F31" s="30"/>
      <c r="G31" s="31"/>
      <c r="H31" s="32">
        <v>0</v>
      </c>
      <c r="I31" s="33">
        <v>0</v>
      </c>
    </row>
    <row r="32" spans="1:9" ht="15" x14ac:dyDescent="0.25">
      <c r="A32" s="86"/>
      <c r="B32" s="87"/>
      <c r="C32" s="34"/>
      <c r="D32" s="34"/>
      <c r="E32" s="35"/>
      <c r="F32" s="35"/>
      <c r="G32" s="36"/>
      <c r="H32" s="37"/>
      <c r="I32" s="38"/>
    </row>
    <row r="33" spans="1:9" ht="15.75" x14ac:dyDescent="0.3">
      <c r="A33" s="68" t="s">
        <v>48</v>
      </c>
      <c r="B33" s="69"/>
      <c r="C33" s="35"/>
      <c r="D33" s="35"/>
      <c r="E33" s="35"/>
      <c r="F33" s="35"/>
      <c r="G33" s="36"/>
      <c r="H33" s="39">
        <f>SUM(H30:H31)</f>
        <v>0</v>
      </c>
      <c r="I33" s="40">
        <f>SUM(I30:I31)</f>
        <v>0</v>
      </c>
    </row>
    <row r="34" spans="1:9" ht="15.75" thickBot="1" x14ac:dyDescent="0.3">
      <c r="A34" s="70"/>
      <c r="B34" s="71"/>
      <c r="C34" s="41"/>
      <c r="D34" s="41"/>
      <c r="E34" s="41"/>
      <c r="F34" s="41"/>
      <c r="G34" s="42"/>
      <c r="H34" s="43"/>
      <c r="I34" s="42"/>
    </row>
    <row r="35" spans="1:9" ht="16.5" thickBot="1" x14ac:dyDescent="0.35">
      <c r="A35" s="76" t="s">
        <v>4</v>
      </c>
      <c r="B35" s="77"/>
      <c r="C35" s="77"/>
      <c r="D35" s="77"/>
      <c r="E35" s="77"/>
      <c r="F35" s="77"/>
      <c r="G35" s="78"/>
      <c r="H35" s="44">
        <f>SUM(H26,H33)</f>
        <v>449381998.80000007</v>
      </c>
      <c r="I35" s="44">
        <f>SUM(I26,I33)</f>
        <v>449381998.80000007</v>
      </c>
    </row>
  </sheetData>
  <mergeCells count="33">
    <mergeCell ref="A35:G35"/>
    <mergeCell ref="A28:I28"/>
    <mergeCell ref="A29:B29"/>
    <mergeCell ref="A30:B30"/>
    <mergeCell ref="A31:B31"/>
    <mergeCell ref="A32:B32"/>
    <mergeCell ref="A15:B15"/>
    <mergeCell ref="A16:B16"/>
    <mergeCell ref="A17:B17"/>
    <mergeCell ref="A33:B33"/>
    <mergeCell ref="A34:B34"/>
    <mergeCell ref="A18:B18"/>
    <mergeCell ref="A25:B25"/>
    <mergeCell ref="A26:B26"/>
    <mergeCell ref="A27:B27"/>
    <mergeCell ref="A19:B19"/>
    <mergeCell ref="A20:B20"/>
    <mergeCell ref="A21:B21"/>
    <mergeCell ref="A23:B23"/>
    <mergeCell ref="A22:B22"/>
    <mergeCell ref="A24:B24"/>
    <mergeCell ref="A13:B13"/>
    <mergeCell ref="A14:B14"/>
    <mergeCell ref="A11:B11"/>
    <mergeCell ref="A9:I9"/>
    <mergeCell ref="A8:B8"/>
    <mergeCell ref="A3:I3"/>
    <mergeCell ref="A4:I4"/>
    <mergeCell ref="A5:I5"/>
    <mergeCell ref="A6:I6"/>
    <mergeCell ref="A12:B12"/>
    <mergeCell ref="A7:I7"/>
    <mergeCell ref="A10:B10"/>
  </mergeCells>
  <pageMargins left="0.25" right="0.25" top="0.75" bottom="0.75" header="0.3" footer="0.3"/>
  <pageSetup scale="7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2" sqref="B2"/>
    </sheetView>
  </sheetViews>
  <sheetFormatPr baseColWidth="10" defaultRowHeight="12.75" x14ac:dyDescent="0.2"/>
  <cols>
    <col min="1" max="1" width="70.140625" bestFit="1" customWidth="1"/>
    <col min="2" max="2" width="14.42578125" bestFit="1" customWidth="1"/>
    <col min="3" max="3" width="15.28515625" bestFit="1" customWidth="1"/>
  </cols>
  <sheetData>
    <row r="1" spans="1:3" x14ac:dyDescent="0.2">
      <c r="A1" s="1"/>
      <c r="B1" s="9" t="e">
        <f ca="1">[1]!BexGetCellData("CKF_20161228214231","","DP_1")</f>
        <v>#NAME?</v>
      </c>
      <c r="C1" s="9" t="e">
        <f ca="1">[1]!BexGetCellData("CKF_20170109214703","","DP_1")</f>
        <v>#NAME?</v>
      </c>
    </row>
    <row r="2" spans="1:3" x14ac:dyDescent="0.2">
      <c r="A2" s="9" t="e">
        <f ca="1">[1]!BexGetCellData("","003N8D85VN5Y50MSE4XYTUZL2","DP_1")</f>
        <v>#NAME?</v>
      </c>
      <c r="B2" s="2" t="e">
        <f ca="1">[1]!BexGetCellData("CKF_20161228214231","003N8D85VN5Y50MSE4XYTUZL2","DP_1")</f>
        <v>#NAME?</v>
      </c>
      <c r="C2" s="2" t="e">
        <f ca="1">[1]!BexGetCellData("CKF_20170109214703","003N8D85VN5Y50MSE4XYTUZL2","DP_1")</f>
        <v>#NAME?</v>
      </c>
    </row>
    <row r="3" spans="1:3" x14ac:dyDescent="0.2">
      <c r="A3" s="9" t="e">
        <f ca="1">[1]!BexGetCellData("","003N8D85VN5Y50MSE4XYTU3ZA","DP_1")</f>
        <v>#NAME?</v>
      </c>
      <c r="B3" s="3" t="e">
        <f ca="1">[1]!BexGetCellData("CKF_20161228214231","003N8D85VN5Y50MSE4XYTU3ZA","DP_1")</f>
        <v>#NAME?</v>
      </c>
      <c r="C3" s="3" t="e">
        <f ca="1">[1]!BexGetCellData("CKF_20170109214703","003N8D85VN5Y50MSE4XYTU3ZA","DP_1")</f>
        <v>#NAME?</v>
      </c>
    </row>
    <row r="4" spans="1:3" x14ac:dyDescent="0.2">
      <c r="A4" s="9" t="e">
        <f ca="1">[1]!BexGetCellData("","003N8D85VN5Y50MSE4XYTUMXY","DP_1")</f>
        <v>#NAME?</v>
      </c>
      <c r="B4" s="3" t="e">
        <f ca="1">[1]!BexGetCellData("CKF_20161228214231","003N8D85VN5Y50MSE4XYTUMXY","DP_1")</f>
        <v>#NAME?</v>
      </c>
      <c r="C4" s="3" t="e">
        <f ca="1">[1]!BexGetCellData("CKF_20170109214703","003N8D85VN5Y50MSE4XYTUMXY","DP_1")</f>
        <v>#NAME?</v>
      </c>
    </row>
    <row r="5" spans="1:3" x14ac:dyDescent="0.2">
      <c r="A5" s="9" t="e">
        <f ca="1">[1]!BexGetCellData("","003N8D85VN5Y50MSE4XYTUGME","DP_1")</f>
        <v>#NAME?</v>
      </c>
      <c r="B5" s="3" t="e">
        <f ca="1">[1]!BexGetCellData("CKF_20161228214231","003N8D85VN5Y50MSE4XYTUGME","DP_1")</f>
        <v>#NAME?</v>
      </c>
      <c r="C5" s="3" t="e">
        <f ca="1">[1]!BexGetCellData("CKF_20170109214703","003N8D85VN5Y50MSE4XYTUGME","DP_1")</f>
        <v>#NAME?</v>
      </c>
    </row>
    <row r="6" spans="1:3" x14ac:dyDescent="0.2">
      <c r="A6" s="9" t="e">
        <f ca="1">[1]!BexGetCellData("","003N8D85VN5Y50MSE4XYTUAAU","DP_1")</f>
        <v>#NAME?</v>
      </c>
      <c r="B6" s="3" t="e">
        <f ca="1">[1]!BexGetCellData("CKF_20161228214231","003N8D85VN5Y50MSE4XYTUAAU","DP_1")</f>
        <v>#NAME?</v>
      </c>
      <c r="C6" s="3" t="e">
        <f ca="1">[1]!BexGetCellData("CKF_20170109214703","003N8D85VN5Y50MSE4XYTUAAU","DP_1")</f>
        <v>#NAME?</v>
      </c>
    </row>
    <row r="7" spans="1:3" x14ac:dyDescent="0.2">
      <c r="A7" s="9" t="e">
        <f ca="1">[1]!BexGetCellData("","003N8D85VN5Y50MSE4XYTUT9I","DP_1")</f>
        <v>#NAME?</v>
      </c>
      <c r="B7" s="3" t="e">
        <f ca="1">[1]!BexGetCellData("CKF_20161228214231","003N8D85VN5Y50MSE4XYTUT9I","DP_1")</f>
        <v>#NAME?</v>
      </c>
      <c r="C7" s="3" t="e">
        <f ca="1">[1]!BexGetCellData("CKF_20170109214703","003N8D85VN5Y50MSE4XYTUT9I","DP_1")</f>
        <v>#NAME?</v>
      </c>
    </row>
    <row r="8" spans="1:3" x14ac:dyDescent="0.2">
      <c r="A8" s="9" t="e">
        <f ca="1">[1]!BexGetCellData("","00O2TQ2O5Z7DPR6NK6KYW7Z0F","DP_1")</f>
        <v>#NAME?</v>
      </c>
      <c r="B8" s="2" t="e">
        <f ca="1">[1]!BexGetCellData("CKF_20161228214231","00O2TQ2O5Z7DPR6NK6KYW7Z0F","DP_1")</f>
        <v>#NAME?</v>
      </c>
      <c r="C8" s="2" t="e">
        <f ca="1">[1]!BexGetCellData("CKF_20170109214703","00O2TQ2O5Z7DPR6NK6KYW7Z0F","DP_1")</f>
        <v>#NAME?</v>
      </c>
    </row>
    <row r="9" spans="1:3" x14ac:dyDescent="0.2">
      <c r="A9" s="9" t="e">
        <f ca="1">[1]!BexGetCellData("","003N8D85VN5Y50MSPJG1HUZM3","DP_1")</f>
        <v>#NAME?</v>
      </c>
      <c r="B9" s="3" t="e">
        <f ca="1">[1]!BexGetCellData("CKF_20161228214231","003N8D85VN5Y50MSPJG1HUZM3","DP_1")</f>
        <v>#NAME?</v>
      </c>
      <c r="C9" s="3" t="e">
        <f ca="1">[1]!BexGetCellData("CKF_20170109214703","003N8D85VN5Y50MSPJG1HUZM3","DP_1")</f>
        <v>#NAME?</v>
      </c>
    </row>
    <row r="10" spans="1:3" x14ac:dyDescent="0.2">
      <c r="A10" s="9" t="e">
        <f ca="1">[1]!BexGetCellData("","003N8D85VN5Y50MSPJG1HV5XN","DP_1")</f>
        <v>#NAME?</v>
      </c>
      <c r="B10" s="3" t="e">
        <f ca="1">[1]!BexGetCellData("CKF_20161228214231","003N8D85VN5Y50MSPJG1HV5XN","DP_1")</f>
        <v>#NAME?</v>
      </c>
      <c r="C10" s="3" t="e">
        <f ca="1">[1]!BexGetCellData("CKF_20170109214703","003N8D85VN5Y50MSPJG1HV5XN","DP_1")</f>
        <v>#NAME?</v>
      </c>
    </row>
    <row r="11" spans="1:3" x14ac:dyDescent="0.2">
      <c r="A11" s="9" t="e">
        <f ca="1">[1]!BexGetCellData("","00O2TQ2O5Z7DPR6NR8NRCWDNA","DP_1")</f>
        <v>#NAME?</v>
      </c>
      <c r="B11" s="3" t="e">
        <f ca="1">[1]!BexGetCellData("CKF_20161228214231","00O2TQ2O5Z7DPR6NR8NRCWDNA","DP_1")</f>
        <v>#NAME?</v>
      </c>
      <c r="C11" s="3" t="e">
        <f ca="1">[1]!BexGetCellData("CKF_20170109214703","00O2TQ2O5Z7DPR6NR8NRCWDNA","DP_1")</f>
        <v>#NAME?</v>
      </c>
    </row>
    <row r="12" spans="1:3" x14ac:dyDescent="0.2">
      <c r="A12" s="9" t="e">
        <f ca="1">[1]!BexGetCellData("","00O2TQ2O5Z7DPR6NR8NRCWJYU","DP_1")</f>
        <v>#NAME?</v>
      </c>
      <c r="B12" s="2" t="e">
        <f ca="1">[1]!BexGetCellData("CKF_20161228214231","00O2TQ2O5Z7DPR6NR8NRCWJYU","DP_1")</f>
        <v>#NAME?</v>
      </c>
      <c r="C12" s="2" t="e">
        <f ca="1">[1]!BexGetCellData("CKF_20170109214703","00O2TQ2O5Z7DPR6NR8NRCWJYU","DP_1")</f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C1" workbookViewId="0">
      <selection activeCell="G25" sqref="G25"/>
    </sheetView>
  </sheetViews>
  <sheetFormatPr baseColWidth="10" defaultRowHeight="12.75" x14ac:dyDescent="0.2"/>
  <cols>
    <col min="1" max="1" width="34.140625" bestFit="1" customWidth="1"/>
    <col min="2" max="2" width="67.140625" bestFit="1" customWidth="1"/>
    <col min="5" max="6" width="13.7109375" bestFit="1" customWidth="1"/>
    <col min="7" max="7" width="14.42578125" bestFit="1" customWidth="1"/>
    <col min="8" max="8" width="15.28515625" bestFit="1" customWidth="1"/>
  </cols>
  <sheetData>
    <row r="1" spans="1:9" x14ac:dyDescent="0.2">
      <c r="A1" s="1" t="s">
        <v>13</v>
      </c>
      <c r="B1" s="4" t="s">
        <v>12</v>
      </c>
      <c r="D1" s="5" t="s">
        <v>12</v>
      </c>
      <c r="E1" s="5" t="s">
        <v>13</v>
      </c>
      <c r="F1" s="5" t="s">
        <v>12</v>
      </c>
      <c r="G1" s="6" t="s">
        <v>1</v>
      </c>
      <c r="H1" s="6" t="s">
        <v>2</v>
      </c>
    </row>
    <row r="2" spans="1:9" x14ac:dyDescent="0.2">
      <c r="A2" s="1" t="s">
        <v>14</v>
      </c>
      <c r="B2" s="4" t="s">
        <v>12</v>
      </c>
      <c r="D2" s="6" t="s">
        <v>3</v>
      </c>
      <c r="E2" s="6" t="s">
        <v>21</v>
      </c>
      <c r="F2" s="6" t="s">
        <v>11</v>
      </c>
      <c r="G2" s="2">
        <v>17715752.399999999</v>
      </c>
      <c r="H2" s="2">
        <v>24647637.600000001</v>
      </c>
      <c r="I2" t="str">
        <f>IF(AND(E2=""),"VACIO",IF(E2="Resultado total",("RT"),("APLICA")))</f>
        <v>APLICA</v>
      </c>
    </row>
    <row r="3" spans="1:9" x14ac:dyDescent="0.2">
      <c r="A3" s="1" t="s">
        <v>15</v>
      </c>
      <c r="B3" s="4" t="s">
        <v>12</v>
      </c>
      <c r="D3" s="6" t="s">
        <v>12</v>
      </c>
      <c r="E3" s="6" t="s">
        <v>22</v>
      </c>
      <c r="F3" s="6" t="s">
        <v>23</v>
      </c>
      <c r="G3" s="2">
        <v>20562464.98</v>
      </c>
      <c r="H3" s="2">
        <v>20562464.98</v>
      </c>
      <c r="I3" t="str">
        <f t="shared" ref="I3:I30" si="0">IF(AND(E3=""),"VACIO",IF(E3="Resultado total",("RT"),("APLICA")))</f>
        <v>APLICA</v>
      </c>
    </row>
    <row r="4" spans="1:9" x14ac:dyDescent="0.2">
      <c r="A4" s="1" t="s">
        <v>16</v>
      </c>
      <c r="B4" s="4" t="s">
        <v>45</v>
      </c>
      <c r="D4" s="6" t="s">
        <v>12</v>
      </c>
      <c r="E4" s="6" t="s">
        <v>24</v>
      </c>
      <c r="F4" s="6" t="s">
        <v>25</v>
      </c>
      <c r="G4" s="2">
        <v>91213365.829999998</v>
      </c>
      <c r="H4" s="2">
        <v>126893961.48999999</v>
      </c>
      <c r="I4" t="str">
        <f t="shared" si="0"/>
        <v>APLICA</v>
      </c>
    </row>
    <row r="5" spans="1:9" x14ac:dyDescent="0.2">
      <c r="A5" s="1" t="s">
        <v>17</v>
      </c>
      <c r="B5" s="4" t="s">
        <v>12</v>
      </c>
      <c r="D5" s="6" t="s">
        <v>12</v>
      </c>
      <c r="E5" s="6" t="s">
        <v>26</v>
      </c>
      <c r="F5" s="6" t="s">
        <v>27</v>
      </c>
      <c r="G5" s="2">
        <v>388153588.13</v>
      </c>
      <c r="H5" s="2">
        <v>540093437.95000005</v>
      </c>
      <c r="I5" t="str">
        <f t="shared" si="0"/>
        <v>APLICA</v>
      </c>
    </row>
    <row r="6" spans="1:9" x14ac:dyDescent="0.2">
      <c r="A6" s="1" t="s">
        <v>18</v>
      </c>
      <c r="B6" s="4" t="s">
        <v>12</v>
      </c>
      <c r="D6" s="6" t="s">
        <v>12</v>
      </c>
      <c r="E6" s="6" t="s">
        <v>28</v>
      </c>
      <c r="F6" s="6" t="s">
        <v>29</v>
      </c>
      <c r="G6" s="2">
        <v>36445914.039999999</v>
      </c>
      <c r="H6" s="2">
        <v>50706606.280000001</v>
      </c>
      <c r="I6" t="str">
        <f t="shared" si="0"/>
        <v>APLICA</v>
      </c>
    </row>
    <row r="7" spans="1:9" x14ac:dyDescent="0.2">
      <c r="A7" s="1" t="s">
        <v>19</v>
      </c>
      <c r="B7" s="4" t="s">
        <v>12</v>
      </c>
      <c r="D7" s="6" t="s">
        <v>12</v>
      </c>
      <c r="E7" s="6" t="s">
        <v>30</v>
      </c>
      <c r="F7" s="6" t="s">
        <v>31</v>
      </c>
      <c r="G7" s="2">
        <v>90874879.489999995</v>
      </c>
      <c r="H7" s="2">
        <v>126398726.37</v>
      </c>
      <c r="I7" t="str">
        <f t="shared" si="0"/>
        <v>APLICA</v>
      </c>
    </row>
    <row r="8" spans="1:9" x14ac:dyDescent="0.2">
      <c r="A8" s="1" t="s">
        <v>20</v>
      </c>
      <c r="B8" s="4" t="s">
        <v>12</v>
      </c>
      <c r="D8" s="6" t="s">
        <v>12</v>
      </c>
      <c r="E8" s="6" t="s">
        <v>32</v>
      </c>
      <c r="F8" s="6" t="s">
        <v>33</v>
      </c>
      <c r="G8" s="2">
        <v>36429528.039999999</v>
      </c>
      <c r="H8" s="2">
        <v>50676039.520000003</v>
      </c>
      <c r="I8" t="str">
        <f t="shared" si="0"/>
        <v>APLICA</v>
      </c>
    </row>
    <row r="9" spans="1:9" x14ac:dyDescent="0.2">
      <c r="D9" s="6" t="s">
        <v>12</v>
      </c>
      <c r="E9" s="6" t="s">
        <v>51</v>
      </c>
      <c r="F9" s="6" t="s">
        <v>52</v>
      </c>
      <c r="G9" s="2">
        <v>1039699.56</v>
      </c>
      <c r="H9" s="2">
        <v>9457061.7400000002</v>
      </c>
      <c r="I9" t="str">
        <f t="shared" si="0"/>
        <v>APLICA</v>
      </c>
    </row>
    <row r="10" spans="1:9" x14ac:dyDescent="0.2">
      <c r="D10" s="6" t="s">
        <v>12</v>
      </c>
      <c r="E10" s="6" t="s">
        <v>53</v>
      </c>
      <c r="F10" s="6" t="s">
        <v>52</v>
      </c>
      <c r="G10" s="2">
        <v>945956.22</v>
      </c>
      <c r="H10" s="2">
        <v>8604556.9000000004</v>
      </c>
      <c r="I10" t="str">
        <f t="shared" si="0"/>
        <v>APLICA</v>
      </c>
    </row>
    <row r="11" spans="1:9" x14ac:dyDescent="0.2">
      <c r="D11" s="6" t="s">
        <v>12</v>
      </c>
      <c r="E11" s="6" t="s">
        <v>34</v>
      </c>
      <c r="F11" s="6" t="s">
        <v>35</v>
      </c>
      <c r="G11" s="2">
        <v>22057580.09</v>
      </c>
      <c r="H11" s="2">
        <v>28364424.530000001</v>
      </c>
      <c r="I11" t="str">
        <f t="shared" si="0"/>
        <v>APLICA</v>
      </c>
    </row>
    <row r="12" spans="1:9" x14ac:dyDescent="0.2">
      <c r="D12" s="6" t="s">
        <v>12</v>
      </c>
      <c r="E12" s="6" t="s">
        <v>36</v>
      </c>
      <c r="F12" s="6" t="s">
        <v>35</v>
      </c>
      <c r="G12" s="2">
        <v>24130697.91</v>
      </c>
      <c r="H12" s="2">
        <v>30444347.91</v>
      </c>
      <c r="I12" t="str">
        <f t="shared" si="0"/>
        <v>APLICA</v>
      </c>
    </row>
    <row r="13" spans="1:9" x14ac:dyDescent="0.2">
      <c r="D13" s="6" t="s">
        <v>12</v>
      </c>
      <c r="E13" s="6" t="s">
        <v>37</v>
      </c>
      <c r="F13" s="6" t="s">
        <v>38</v>
      </c>
      <c r="G13" s="2">
        <v>18762017.559999999</v>
      </c>
      <c r="H13" s="2">
        <v>18762017.559999999</v>
      </c>
      <c r="I13" t="str">
        <f t="shared" si="0"/>
        <v>APLICA</v>
      </c>
    </row>
    <row r="14" spans="1:9" x14ac:dyDescent="0.2">
      <c r="D14" s="6" t="s">
        <v>12</v>
      </c>
      <c r="E14" s="6" t="s">
        <v>39</v>
      </c>
      <c r="F14" s="6" t="s">
        <v>40</v>
      </c>
      <c r="G14" s="2">
        <v>37747185.68</v>
      </c>
      <c r="H14" s="2">
        <v>59853635.020000003</v>
      </c>
      <c r="I14" t="str">
        <f t="shared" si="0"/>
        <v>APLICA</v>
      </c>
    </row>
    <row r="15" spans="1:9" x14ac:dyDescent="0.2">
      <c r="D15" s="6" t="s">
        <v>12</v>
      </c>
      <c r="E15" s="6" t="s">
        <v>41</v>
      </c>
      <c r="F15" s="6" t="s">
        <v>42</v>
      </c>
      <c r="G15" s="2">
        <v>14592894.09</v>
      </c>
      <c r="H15" s="2">
        <v>14592894.09</v>
      </c>
      <c r="I15" t="str">
        <f t="shared" si="0"/>
        <v>APLICA</v>
      </c>
    </row>
    <row r="16" spans="1:9" x14ac:dyDescent="0.2">
      <c r="D16" s="6" t="s">
        <v>12</v>
      </c>
      <c r="E16" s="6" t="s">
        <v>43</v>
      </c>
      <c r="F16" s="6" t="s">
        <v>35</v>
      </c>
      <c r="G16" s="2">
        <v>28584749.309999999</v>
      </c>
      <c r="H16" s="2">
        <v>28584749.309999999</v>
      </c>
      <c r="I16" t="str">
        <f t="shared" si="0"/>
        <v>APLICA</v>
      </c>
    </row>
    <row r="17" spans="4:9" x14ac:dyDescent="0.2">
      <c r="D17" s="6" t="s">
        <v>12</v>
      </c>
      <c r="E17" s="7" t="s">
        <v>44</v>
      </c>
      <c r="F17" s="7" t="s">
        <v>12</v>
      </c>
      <c r="G17" s="8">
        <v>829256273.33000004</v>
      </c>
      <c r="H17" s="8">
        <v>1138642561.25</v>
      </c>
      <c r="I17" t="str">
        <f t="shared" si="0"/>
        <v>RT</v>
      </c>
    </row>
    <row r="18" spans="4:9" x14ac:dyDescent="0.2">
      <c r="I18" t="str">
        <f t="shared" si="0"/>
        <v>VACIO</v>
      </c>
    </row>
    <row r="19" spans="4:9" x14ac:dyDescent="0.2">
      <c r="I19" t="str">
        <f t="shared" si="0"/>
        <v>VACIO</v>
      </c>
    </row>
    <row r="20" spans="4:9" x14ac:dyDescent="0.2">
      <c r="I20" t="str">
        <f t="shared" si="0"/>
        <v>VACIO</v>
      </c>
    </row>
    <row r="21" spans="4:9" x14ac:dyDescent="0.2">
      <c r="I21" t="str">
        <f t="shared" si="0"/>
        <v>VACIO</v>
      </c>
    </row>
    <row r="22" spans="4:9" x14ac:dyDescent="0.2">
      <c r="I22" t="str">
        <f t="shared" si="0"/>
        <v>VACIO</v>
      </c>
    </row>
    <row r="23" spans="4:9" x14ac:dyDescent="0.2">
      <c r="I23" t="str">
        <f t="shared" si="0"/>
        <v>VACIO</v>
      </c>
    </row>
    <row r="24" spans="4:9" x14ac:dyDescent="0.2">
      <c r="I24" t="str">
        <f t="shared" si="0"/>
        <v>VACIO</v>
      </c>
    </row>
    <row r="25" spans="4:9" x14ac:dyDescent="0.2">
      <c r="I25" t="str">
        <f t="shared" si="0"/>
        <v>VACIO</v>
      </c>
    </row>
    <row r="26" spans="4:9" x14ac:dyDescent="0.2">
      <c r="I26" t="str">
        <f t="shared" si="0"/>
        <v>VACIO</v>
      </c>
    </row>
    <row r="27" spans="4:9" x14ac:dyDescent="0.2">
      <c r="I27" t="str">
        <f t="shared" si="0"/>
        <v>VACIO</v>
      </c>
    </row>
    <row r="28" spans="4:9" x14ac:dyDescent="0.2">
      <c r="I28" t="str">
        <f t="shared" si="0"/>
        <v>VACIO</v>
      </c>
    </row>
    <row r="29" spans="4:9" x14ac:dyDescent="0.2">
      <c r="I29" t="str">
        <f t="shared" si="0"/>
        <v>VACIO</v>
      </c>
    </row>
    <row r="30" spans="4:9" x14ac:dyDescent="0.2">
      <c r="I30" t="str">
        <f t="shared" si="0"/>
        <v>VACIO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9 v Y e 3 7 V / P H 5 6 + v r k 1 d n L N / j j 0 3 F 6 t m z z O m / y J p 3 l a Z m l T / P 1 L H t 8 1 2 / 1 + N m r L 1 + 8 O X 3 x 9 P d X 2 L / / 2 Y t n X x 4 9 2 N / Z G e + N 7 + H f n U / v P 7 4 b b / b 4 z e / / 9 P j N 8 c t X X / 7 k 2 d P T V 4 T X 6 1 e / / + v f u / P h i + M v T o + e v v z 9 a Q D 8 K 2 H / E 1 + d v n 5 D + J 5 9 Q X + 9 + r 1 / / 9 / 7 + e v f n / 8 4 + / L J d 1 5 8 c b T z 7 K s X J 7 / / 8 a v T 4 8 d 3 9 S P + 6 s 3 v / S a 9 e / T 4 9 V d f H D 9 5 f n r 0 e z + + a 3 5 9 f P b 6 9 3 / 9 5 t V X J 2 + + e n W K N s e / 9 9 l r / H z 5 5 e u z N 0 c 7 O z u f E k n 5 9 8 c n 3 z 7 + y e e / / 6 n A k j 8 U M P + B X 1 5 8 + f T 0 9 5 e e + f O v v v i K P 3 / 5 / P Q n T 7 U F d c 0 9 o N n L V 6 9 f v M G s u T 8 e E z p v f v / n P / m c O i c 8 z R + P v / 3 q 9 / n 9 j 0 / e n P 0 k o / n t s 1 P p Q g m L X 4 l 8 p 2 + + B M 7 8 0 I z J B 4 9 f / / 5 v f p + X R 7 8 X Q e N f 6 G / q L S C W f P I Y 1 H x 1 x H / j F / r 7 9 P m b r 8 6 e 7 j L 1 9 I 8 9 7 l 9 A f f v x X f 0 N n x A M / U 7 B 6 G / 4 x A N k / x J I P m 2 e n p 4 9 9 Q a g H z w + + Z J Y 6 M W r I / n U / I W P 3 x y f v X j 9 + / 9 e v 8 8 z v P / 5 2 e s 3 L 0 F N + Q V / H 7 9 5 8 + p M K C X E + / 1 f n z 4 / P Q E T e 5 8 B 4 p n 5 D I T m e e R p t 8 R + 9 v z 4 c w i T + 8 P Q 3 n z j / 6 m T Y b 7 y / n p M / 7 7 5 / Z W 9 S E L c X / L N 6 8 5 3 5 m / z L R E b O O l f R F 4 e x / P T 4 2 e E 9 O u X R z / + + K 7 3 l / 3 m 5 N s 8 h y + / P M F P o f / R w y + / 8 9 V 3 X 7 3 + i Y N v 7 7 / + 6 v f Z / c m H J 3 v f O d v 9 y a e v H t / V F u j n 8 7 2 j 1 D x 7 j B V 9 8 v j N t 7 / z R h H 5 f B + / v O F 5 Z N b + 4 v j 3 l r 8 w C v f H 4 y / O X n i f 2 z 9 A c n 4 P p K f x n c o f Z 6 e v w Q 1 M c v z 2 + D V R m H v 6 v d + 8 / v a z 5 0 e / z + O 7 5 l d 8 9 s V T + u X 3 5 s / 4 V 3 z 2 / H P 7 G f 9 K q o a k 6 O T 0 9 e v f / w u a Y 6 a J Y Q j 7 y R e n X z w 5 f d V t R 1 i 8 I n o z b k 9 P i f G e / / 7 0 T s B O a E I s J U z o / i B d 6 y u r q O Y 6 + e K L N 7 / / 2 Z v T L 3 7 / 3 / + n T p 4 f v z 7 5 8 v N v T o f t / u z r s P 2 f G x 0 W J d u P t N n / b 7 T Z 3 k 3 a D J D 5 p 9 F p O z v 3 X h w 8 P b j / k y / u / z 7 3 d 7 5 4 9 f L + 5 7 / X d 3 6 f Z 5 9 + 3 t V p e 0 a n 3 f t / k 0 7 7 v T 9 Y p 4 F m n U / + 3 6 j j v n x x c v r y z Z f f n J L b + 9 l X c n v / L 1 B y l m 4 / 0 n I / 0 n I d L f f 8 b G f Q c 9 v / / 5 e W Y 8 r 8 v 0 K r h T P x + n T / 9 / 5 9 3 r z 5 v V / 8 x C b N x m r F U 2 g Y a P A 3 q z c 4 u P z z Z 9 m T O / o K Y s u / O W X H 2 H 6 Y h m M Q c Z U 2 T L S v q d b 0 t 0 C d 6 W / / / 1 B j O 4 N q b G d Y j V n b 8 s N Q Y / 5 f 0 X B z w 6 w P K K 2 D / 1 c F n P o r V J T + C s 2 E X / / f q p t 8 z + H l 8 a s 3 l B r 8 5 h y u + z 8 b u g i / / b / K 4 b J k + 5 q K 6 U f + 1 v 9 / / a 1 X b 3 6 v w a j y / v + L F N c 3 4 G / 9 f y C q / O Y 0 2 / 7 P v m b b / T n W b D / S Z z / S Z 1 1 9 9 l P 7 n 3 8 5 q M 8 e / E i f / X D 0 W W d m T h / u P / 3 J 5 / d / 7 0 + / g X j y 9 / 5 5 E k / 6 R P u a a k 5 / G 4 g n f 1 b V G q Y p + P u H o O R 2 B p X c z v 9 H o 0 u f B w a i y 9 0 f R Z c f p K n 8 M O n N 2 c v P j 1 + / + e Z 8 s H s / G 5 o J v z m 3 6 / 8 F a 5 a W b F 9 T T f 3 I G / v / r T f 2 + / w + 9 / c H v b F P / 1 + k u P 7 / 4 o 3 d 5 X + p E 2 D 3 i j + n X k 4 9 h X e z a 8 Y a K W h 4 8 J 0 3 P / X s 9 e f 3 f u / X P / X i F Y k O N 5 B 2 R I y j p / l l v r z I Z p V + h c 9 i 7 t m 3 z 5 4 + P X 2 h V O D J O X p G c 2 d + f 0 x p q l N x s p 6 + O n v + / P U b 4 v e j 5 z Q m 9 9 f j b x + / f n r 6 7 P i r 5 2 + e f n n y F a a j 8 w k x z M s X x 1 + c H p 3 8 X s 9 + / 7 2 d 3 U 9 3 9 / Y O 9 n b 3 9 + 7 t g n / k u 8 d P j l + f P g W N 3 z z / 8 v M v j 4 j Q F E 1 2 P n S N + q T r U K T T 0 r 1 5 8 u U X L 8 + e Y k g O + G l I s v A L 8 F A w b z 8 b 0 / j m / k 8 9 6 U / j y 2 x w D t 2 6 9 M / J H D 7 Y 2 d 1 5 S H P 4 A B b 1 m 5 9 D I c d 7 z 6 G h 1 z c x g b E l t / 4 E 2 o Z f / d T z v f 4 E k h I 8 f X X 6 m l Q e a Z X n x / T v V 0 + P U / 7 0 x X F K 5 o l + f / 3 m 7 M 1 X J 6 R T p N X J q 3 / 0 j y a j 9 e X 7 S + 7 r D 5 t 1 U e 0 8 k y F l M W 3 B J 9 Y j u m l C 8 M E P h f j 3 f u p 4 M / F f n f 3 k 8 d M v z T S c f P n 8 y 5 P j k 7 N / 9 E 9 9 g U / e / K N / / J u v n t O 3 v 0 / 6 k 8 f P v 6 R 3 3 l / k f h 4 T / 4 v f + / e 5 L e c T W l + T 8 5 3 j / i P i + 8 T / / I v T 2 x I f R P / y 1 e f H L 8 5 e f 0 H M / u z s x f G L E 3 J b 6 H f V S D Q X U e K 7 z P W P i O 8 T / / j 4 q 9 s S / 8 k Z O f b k I j 6 P E t g t e v 6 I w D 6 B 3 z w 8 + 9 n X 6 5 / + i P g 7 X + 6 9 + Y m 9 L + / / 1 I O n L 1 9 9 + u L 3 + v T 3 + n 2 + + + C n d p 7 1 i Z + m b 7 5 8 c / z c 1 9 e v 0 y e k S I 5 f n X 0 Z p + + D n 0 V X 9 f 8 r 9 A 0 b v v z O 5 7 v f / u q n v r i 3 i b l f f v k q P X 5 F B H l 6 / A X l J t 5 0 V D Z r 6 x e U B o g T / e B H T B 0 j + k / e / 7 1 f f A D R n Z 0 c p v z D H 1 G + o 0 5 e H b x 4 d f L d p y 8 i P r q n T r 5 8 I x R G A v c L I b 1 n Q G O k 3 t 3 5 k W a J k v o 7 v 0 / E L 1 F S R w n 5 s 5 k R + i E R 8 i 7 / e y K p u W f H v I Z z / O a V L D L w L 4 a 2 z 7 5 6 c f L 7 0 z C O H T E 1 n X z 0 U y 9 f n b 1 5 d U w q w n w i X 7 2 R P q 2 M d x m P M y b y m 7 c S s B u s B P x s 5 I c l j y v k M M N 8 r / G e P D 9 + / f L V l z 9 v x o t V h S f f 1 P y G K z 3 / r x w v F k J e Y C X o m x j v 3 v / 7 x w t j / f z s 6 f 8 3 x / s 1 x v v 6 q y c v O a 7 5 e T K / N F 7 6 + u f N c E k 1 f / 7 6 9 O T n z X j V H H 3 + 8 2 r A P 5 8 Y G t 9 R 8 P T z Z r x g 5 p 9 X C v r 0 O x R J / / x R W D S / v w / N 7 / + v x n v y x R d v f v + z N x T y / f 6 s n 0 6 g j / s j P 3 7 1 5 v P T / 3 9 J 8 u 1 G T j H m y e n L N 9 9 Q 0 P T / q a F j 0 k 9 f v / x 5 O H L y w t 7 8 / 0 y v 3 W 7 g J 8 c v z 7 C K 8 s 0 M / f 8 l K Y J b D X 3 n y c s T G u X z / 3 9 5 o 7 c a O t j 9 9 Z f / P 2 X 3 y H D P n l I v / 7 + 1 4 5 E B v z l 7 + f n x / 8 / y Q p v G + / 9 v m x 3 j 6 B e f U 9 j x 5 f + / A o + N M 2 x 0 2 c + j 8 f 7 / L l W y a c D / v / Y 9 f 7 4 F W D / v H M 0 B m 0 R q + p s Z 7 / 8 H J p h 8 j p 9 P w 3 3 1 1 Z N v a m H 1 / w O j h T n 6 + T S 7 P / H V 2 Y v / b 7 u T d / n f k 9 P n M n L + R d r t E u r 3 X h w 8 P b j / k y / u / z 4 H 3 3 n z U 8 9 e f 3 7 v 9 3 7 9 U y 9 e P b 5 r m m j b v a D t / Z 0 v X p / u / 9 6 / z 5 u v v v i 9 f x / T d u / o 8 Y u v v v j 9 X 5 8 c P z 8 F 2 u 4 P / p z C r h O Q w P 7 + + P S L l 9 8 m b n r N p H x + + p O n z / H b y V d f f M W / P D / + / P N X R 6 C t / P b 4 B a 0 K v r K D / o Z J 9 3 u d P c U L + C H E e w + K v b n / U 0 9 u T b H P v z j 9 E c U G K f b l 3 p u f 2 P v y / k 8 9 e P r y 1 a c v X h 2 8 e H X y 3 e / 8 P l / 9 / 4 p i 3 y z F Y j x 2 f P w j i t 1 W j 7 3 8 z u e 7 3 / 7 q p 7 6 4 9 y O K v R e P 3 f u p 4 x 9 R 7 L 3 0 2 N M X P 6 L Y b a X y R 3 r s Z o r 9 i M c + T C p / r 0 9 / r 9 / n u w 9 + a u f Z j y j 2 X l L 5 5 u H Z j y h 2 S 1 v J 3 s V P 3 v + 9 X / y I Y r f k s R 9 R 7 G v x 2 I 8 8 2 P f g s R 9 F 4 j d T 7 E e R + I d J p f D Y T z 3 f + x H F 3 k s q f 0 S x 9 + W x H / l j 7 8 t j P 8 p d 3 F 7 z / y h K + n p S + f / z l Z G 7 / O / T V 2 f P G a W X r 1 6 + O T t 9 L Z R 8 + e r L l 6 e v 5 G + 8 r M 8 u Q Q G Q n z x + / t U p X r r b b b z h 5 b 3 d D 3 l 5 7 0 N e v v c B L 9 / 7 k D H v f 9 D L H 0 K w f Z 9 g z G n y 2 / s B 8 Q n 3 N Y H s 7 v g 0 w L r q 1 4 H x A a T Y 3 Q l I s f v 1 E P g A F t r d 2 f 8 G E L j / I Q h 8 + i E v P w i Z I F C V r 0 4 f 7 j / 9 y d / r i 9 / n 7 O u N 6 u B D E H s Y I P a 1 E N g N x e T r w f g Q 3 t j 9 B n h j 7 w O 0 z O 6 H q O W 9 D 5 f t / Z 0 P h 3 H / G 4 D x 8 J u B 4 R P z 6 G z Z 5 n X e 5 E 0 6 y 9 M y o 3 / X s + z r w e 1 o 8 4 g M P r / / e 3 / 6 t W A H 3 P M 1 x x 0 w 0 d e F 8 f V N / M M P M f H 0 s i + D t 3 n Z v r y L / 2 + a m m / / X j 9 5 / 8 V P P P 2 p B + 9 P E s C + e d q / n u o F 7 M C 2 / 9 R P v n r + + 3 / x c u d r K C D A C p T Y T z 3 7 4 v c 3 4 H 7 / n 9 i B 5 f o 6 M H 2 D d 3 T 8 9 C e / e E 7 t f u r r w f L t 3 9 H n r 1 4 + f X V y / M X x y b e / / H r g Q o t 4 / + 7 O w d 2 9 n b 2 v O U 7 f B B 7 t 3 b u 7 s 8 / A 0 p 2 H j 3 Y P H s G D / D p Q A 9 v 4 D S m i 3 U 4 E 4 A 0 9 3 d 1 7 t P / p o 9 2 v x z + 7 g Q z R / H z x x e n T M y y E f h 1 g o d D s 3 S U s 9 3 Z 2 H 6 a 7 9 x / t P n g E T f F 1 o H Z c 4 d 0 x h j 0 e E 2 + N N 8 / 9 X R t Z / e T x K + m D f / n J F 8 d f k N y d / v 4 / e f b 7 f / n k 9 z / 9 z u m r k 7 O T s y + f n b 0 g Y P g S L 1 B A J 1 4 B / / b 4 J 1 8 e v 3 p N c d t L + k h / f f z 6 7 P M X R 6 Q E + O f j L 1 + + O T r 9 i c d 3 8 f P x 8 y + / e w T c 8 B N / / P 6 n v / c b 8 w H / / v j b Z 5 9 / G y o P P / E J R 6 d f f v e N / 9 v v / / z 0 B X w j 7 y 9 u r 4 3 0 V 9 P K / / P x t 1 / 9 P q Y V / 2 Y b u b 8 e / 6 S 2 + E n z C S y S / e P x t 0 + f v / z 9 j 3 / y + I z D 1 C 9 e f / 7 7 v + C o 9 u z L J 9 9 5 Q R R k w r 1 8 Q 9 M j H / A 4 T 7 7 g O P i u p X a X 7 M e v f n + a I Q r W X 9 9 M 7 L M O s Q G Z y K s E 0 h + G e P + f J + j O y 6 9 + / y d P P 3 9 z 9 v S 9 S L r z + v c / + f K L l / T P 0 9 O b S f r 6 9 v z 7 + e k X J x 0 O t h / d x M N H n 1 c T 0 n Z l e j q r o P u + K K b z K p v + o 3 / x 0 h A / m J L 9 / 9 f O i U f a 9 5 m T s 9 / / 2 d n r E 2 L 0 m 2 e k y + T h j D x 5 4 2 s U 0 n f s 9 w S T Y n R i Z 2 K 0 9 a d C M z d J R 0 5 z 2 o / M r J 2 + O E 0 t q O 4 k 7 c U n 6 e g 7 X 7 3 Q l 8 w n w a T t / R z M m i V + Z 8 6 O f q 9 9 n 4 b 8 k T e J d / n f b x + / e I p s I 3 t C + s f j 1 2 + O 3 9 C P N 5 R f / P 1 / 4 q v T V 7 8 P M P b + e n z 2 4 u V X b 7 4 g R j m C k 2 L / k I z g 8 7 P X P J y T r 1 7 9 X j + F X 1 6 / e g p 4 Q G Z 7 5 2 A b P e l H j w n v s 5 / k N l + 9 h J p 8 / f t / Q f 8 c f 3 5 q o b z + 6 g t O P v 7 + r 7 7 8 7 m u w V P i B + / 7 k y + d f f f E i b G I + e / w V 0 f v 3 P z 5 5 c 0 a W E O 8 B s v + Z N s T H L 3 7 / k 2 8 T h / 7 + X 7 6 Q H m j o 3 Y / 8 N v R m t w 1 / R G 1 e v 3 n 1 1 Y l 9 a R d t w o / 8 N v x S 2 E b g v P 4 2 z d 3 T L y m r e / r i D e j z 5 p j p 0 v n 4 W M k V f k x U l t a A u f v 7 G 5 Y Z D u 3 C h v L e 3 s B 7 k s F + 8 3 u / + A l 9 z z Y 0 / b 0 + e / r 7 n 7 1 4 e v p 7 8 6 x 0 P z O t K P u N D 5 + d / d 4 g Z P 9 D g 4 V 7 c 8 9 2 2 I W 2 F 4 M W f P g Y N M F k v f i c w 7 A X p 9 + 1 L H H 2 g v y r s 6 f 8 6 + s X X 7 6 h 1 P a b 3 4 e F 9 5 h o + f v Q t L 0 6 Q + D p / 4 k + m J f v v j o l 8 X h N G o E Y + a v n 9 P O L 4 9 / 7 9 2 c s 5 B f + + / c x f / 8 + / I Y 0 J E / u 2 T P 0 8 + o n f h L w 8 e O x y F o k z l E h 5 B / k 1 5 2 y c + D + + v 3 f q H U 6 e / G M G O F J E H f Z z x 5 / f v r i q x d n 7 H w O R p O 2 z W N K 4 z 8 n m f z i 7 E 3 6 r i k e L Y v y s 4 / a e p 1 / h I 5 Y 2 M 6 + Z M V m f 3 / 8 G n r m 7 P j J 8 9 O T L 1 + 8 O T 5 7 c U r 6 x v 7 6 + 4 u y i U B 7 8 3 u T p / q d 0 5 M 3 e P / 3 Z 4 f 3 d a T Z 3 S j 8 u 6 9 e v / r 9 X / / e z P h E 1 Z 8 8 e 4 p P o x + S q T o 9 e v r y 9 8 e S C n 5 9 b O f v 6 d k X Y u R + 7 + d Y 3 v j C 0 7 V f v T j 5 / Y 9 f n R 4 7 b Y u f q s B J 7 w A d z K D 5 l f h I B P r N V 6 + Y 3 Y 5 / 7 7 P X R 7 / P 4 7 v 8 U y g H 7 b u n l C M K f f v 4 J 5 8 b B 0 P + U P D 8 B 7 M s K V s V N V G 0 u u D j 1 o B e f E k I C E t T s 5 e v X r 9 4 g 8 l x f 0 B a S F X / 5 P M j Z K T s H 4 + d T m S 2 P z u V L n 7 y 9 N V r m l T 8 C s X 9 5 k t N a + B l / e A x r w s d / V 6 Y G L b 5 r z G N A c n k k 8 e 8 Z H T E f + M X + l v X y p i G + s c e 9 y + g v k 0 S p 0 C / z T D 0 O w W j v + E T D 5 D 9 S y D 5 t H l 6 a m I u H o B + A N 5 8 S r b 1 S D 4 1 f x m W f f 3 7 / 1 6 / D 8 v o 5 2 S Z X o K a 8 g v + P n 7 z 5 t W Z U E o N C n k 4 x M F K M m t k X j w 9 M 5 + B 0 D y P P O 2 W 2 G R B P 4 e y d H 8 Y 2 p t v / D 9 1 M s x X 3 l 8 / K 0 t 8 t B R 5 / I y Q f v 3 y 6 M e J g 9 1 f 9 p s T d p F f v / z y B D + F / k c P v / z O V 9 9 9 9 f o n D r 6 9 / / q r 3 2 f 3 J x + e 7 H 3 n b P c n n 9 p l Z e 7 n 8 7 2 j F M 8 O / X + P s a J P H r / 5 9 n f e K C K f 7 7 N 2 4 H l k 1 i Y t K n + p S t U / H n 9 x 9 s L 7 3 P 4 B k v N 7 I D 2 N 7 1 T + o K A Z 3 M A k x 2 + P X x O F u a f f + 8 3 r b z 9 7 D m E 1 v + K z L 5 7 S L 7 8 3 f 8 a / 4 r P n n 9 v P + F d S O C R F J + z P 0 B w z T Q x D 2 E + + O P 3 i C e n B T j v C 4 h X R m 3 F 7 S r b + 7 D l c g Y C d 0 I R Y S p j Q / S G + n V V Z U f 1 1 8 s U X b 3 7 / M 3 L l f v / f / 6 d O n h + / P v n y 8 w / S Z P h p d d j u z 7 4 O 2 / + 5 0 W F R s v 1 I m / 3 / R p v t 3 a T N 2 J X E T 6 P T u k 7 T y / u f / 1 7 f + X 2 e f f p 5 V 6 f t G Z 1 2 7 / 9 N O u 3 3 / m C d B p p 1 P v l / o 4 7 7 8 s X J 6 c s 3 X 3 5 z S u 6 H 4 K j t / b 9 A y V m 6 / U j L / U j L d b T c 8 7 O d Q c 9 t / / 9 f W o 4 p 8 / 8 K r T a c e h n W b K x W P I W G g Q Z / D 0 W j P y u e 3 N F X E F v + z S k 7 x v b D N B y D i K u 0 D f m q r 6 f W 9 L d A n e l v 3 7 g a + 2 A 1 B v X S + + y 9 F d v O o G L b G V Z s 1 t r 8 M B S b / 1 c 0 A N 3 A B w N q 7 O D / V S G o / g q l p b 9 C V + H X / 7 d q K 9 + X o P W e N 5 R I / O Z c s P s / G 9 o J v / 2 / y g W z Z P u a q u p H H t j / f z 2 w V 2 9 + r 8 E 4 8 / 7 / i x T X N + C B / X 8 g z v z m N N v + z 7 5 m 2 / 0 5 1 m w / 0 m c / 0 m d d f f Z T + 5 9 / O a j P H v x I n / 1 w 9 F l n Z k 4 f 7 j / 9 y e f 3 f + 9 P v 4 E I 8 / f + e R J h + k T 7 m m p O f / u 5 i D A x T c H f P w Q l t z O o 5 H b + P x p d + j w w E F 3 u / i i 6 / C B N 5 Y d J b 8 5 e f n 7 8 + s 0 3 5 4 P d + 9 n Q T P j N u V 3 / L 1 j F t G T 7 m m r q R 9 7 Y / 2 + 9 s d / n 9 7 m / P + i N f f r / I s X 1 / x d v 7 C 7 / S 5 0 A u 1 f 8 O f V y 6 i m 8 m 1 0 z 1 k h B w 4 P v v P m p Z 6 8 / v / d 7 v / 6 p F 6 9 I d L i B t C N i H D 3 N L / P l R T a r 9 C t 8 F n P P v n 3 2 9 O n p C 6 U C T 8 7 R M 5 o 7 8 / t j S l O d i p P 1 9 N X Z 8 + e v 3 x C / H z 2 n M b m / H n / 7 + P X T 0 2 f H X z 1 / 8 / T L k 6 8 w H Z 1 P i G F e v j j + 4 v T o 5 P d 6 9 v v v 7 e x + u r u 3 d 7 C 3 u 7 9 3 b x f 8 I 9 8 9 f n L 8 + v Q p a P z m + Z e f s 1 N m P 7 E a 2 H 5 y 8 u U X L 8 + e B h + 9 U V V + t 0 P l n w 2 i v 7 n / U 0 / 6 R H + Z D V L c r S v / n F D 8 w c 7 u z k O i + A P Y v / 9 3 U D y 2 x t W n u G 3 4 1 U 8 9 3 + t T n H T M 6 a v T 1 6 R R S G i f H 9 O / X z 0 9 T v n T F 8 c p a X / 6 / f W b s z d f n Z D I S q u T V / / o H 0 0 2 4 c v 3 F 4 z X H z Z N o j m Z 9 C E V / z 9 A / H s / d b y Z + K / O f v L 4 6 Z d m G k 6 + f P 7 l y f H J 2 T / 6 p 7 7 A J 2 / + 0 T / + z V f P 6 d v f J / 3 J 4 + d f 0 j u 3 k h G s X O p v P 5 o E m o Q v f u / f 5 7 Y S Q G h 9 T Q l w / v G P J i E 2 C Z 9 / c X r b S Q D x v 3 z 1 + f G L s 9 d f E P M / O 3 t x / O K E v A T 6 X T U U z U l 0 E l y i + E e T E J u E 4 + O v b j s J T 8 7 I n y b P 7 H m U 0 G 6 t 8 Y d O 6 P 9 P E P r N w 7 O f f b 3 / 6 Y 8 m w U 7 C l 3 t v f m L v y / s / 9 e D p y 1 e f v v i 9 P v 2 9 f p / v P v i p n W f 9 S U j T N 1 + + O X 7 u 6 / P X 6 R N S M M e v z r 6 M 0 / n B b e j 8 g b 7 o / 1 f o H D Z 8 + Z 3 P d 7 / 9 1 U 9 9 c W 8 T s 7 / 8 8 l V 6 / I o I 8 v T 4 C 0 o V v O m o d N b m L y g q j x P / 4 D b E / 3 n C 5 B H i / + T 9 3 / v F B x D f 2 d P h G X j 4 o x k Y U D O v D l 6 8 O v n u 0 x c R H 9 9 T M 1 + + E U o j v / q F T I F n a G M k 3 9 2 5 D c l / n m i c G M m / 8 / t E / B g l e Z S g 3 f j 0 / 8 M E v c v / n k g m 7 d k x L 7 k c v 3 k l a w L 8 i 6 H x s 6 9 e n P z + N I x j R 1 T N / h 7 9 1 M t X Z 2 9 e H Z P q M J / I V 2 + k T y v 7 P U b 8 v R 3 d X K 5 + N 0 j c / 2 y k c y X t K u Q w w 3 y v 8 Z 4 8 P 3 7 9 8 t W X P 2 / G i 0 W A J 9 / U / I Y L M / + v H C / W L V 5 g 4 e a b G O / e / / v H C y P + / O z p z 5 v x v v 7 q y U u O g 3 7 + j J e + / n k z X F L N n 7 8 + P f l 5 M 1 4 1 R 5 / / v B r w z y e G x n c U V P 2 8 G S + Y + e e V g j 7 9 D k X Y P 3 8 U F s 3 v 7 0 P z + / + r 8 Z 5 8 8 c W b 3 / / s D Y V 8 v z / r p x P o 4 / 7 I j 1 + 9 + f z 0 / 1 + S f L u R U 4 x 5 c v r y z T c U N P 1 / a u i Y 9 N P X L 3 8 e j p y 8 s D f / P 9 N r t x v 4 y f H L M 6 y 6 f D N D / 3 9 J i u B W Q 9 9 5 8 v K E R v n 8 / 1 / e 6 K 2 G D n Z / / e X / T 9 k 9 M t y z p 9 T L / 2 / t e G T A b 8 5 e f n 7 8 / 7 O 8 0 K b x / v / b Z g O d L k e / + J z C j i / / / x V 4 b J x h o 8 t + H o 3 3 / 3 e p k k 0 D / v + 1 7 / n z L c D 6 e e d o D t g k U t P f z H j / P z D B 5 H P 8 f B r u q 6 + e f F M L q / 8 f G C 3 M 0 c + n 2 f 2 J r 8 5 e / H / b n b z L / 5 6 c P p e R 8 y / S b p d Q v / f i 4 O n B / Z 9 8 c f / 3 O f j O m 5 9 6 9 v r z e 7 / 3 6 5 9 6 8 e r x X d N E 2 + 4 F b e / v f P H 6 d P / 3 / n 3 e f P X F 7 / 3 7 m L Z 7 R 4 9 f f P X F 7 / / 6 5 P j 5 K d B 2 f / D n F H a d g A T 2 9 8 e n X 7 z 8 N n H T a y b l 8 9 O f P H 2 O 3 0 6 + + u I r / u X 5 8 e e f v z o C b e W 3 x y 9 o V f C V H f Q 3 T L r f 6 + w p X s A P I d 5 7 U O z N / Z 9 6 c m u K f f 7 F 6 Y 8 o N k i x L / f e / M T e l / d / 6 s H T l 6 8 + f f H q 4 M W r k + 9 + 5 / f 5 6 k c U e y 8 e O z 7 + E c V u q 8 d e f u f z 3 W 9 / 9 V N f 3 P s R x d 6 L x + 7 9 1 P G P K P Z e e u z p i x 9 R 7 L Z S + S M 9 d j P F f s R j H y a V v 9 e n v 9 f v 8 9 0 H P 7 X z 7 E c U e y + p f P P w 7 E c U u 6 W t Z O / i J + / / 3 i 9 + R L F b 8 t i P K P a 1 e O x H H u x 7 8 N i P I v G b K f a j S P z D p F J 4 7 K e e 7 / 2 I Y u 8 l l T + i 2 E Y e + 5 E / 9 g 3 w 2 I 9 y F 7 f X / D + K k r 6 e V P 7 / f G X k L v / 7 9 N X Z c 0 b p 5 a u X b 8 5 O X w s l X 7 7 6 8 u X p K / k b L + u z S 1 A A 5 C e P n 3 9 1 i p f u d h t v e H l v 9 0 N e 3 v u Q l + 9 9 w M v 3 P m T M + x / 0 8 o c Q b N 8 n G H O a / P Z + Q H z C f U 0 g u z s + D b C u + n V g f A A p d n c C U u x + P Q Q + g I V 2 d / a / A Q T u f w g C n 3 7 I y w 9 C J g h U 5 a v T h / t P f / L 3 + u L 3 O f t 6 o z r 4 E M Q e B o h 9 L Q R 2 Q z H 5 e j A + h D d 2 v w H e 2 P s A L b P 7 I W p 5 7 8 N l e 3 / n w 2 H c / w Z g P P x m Y P j E P D p b t n m d N 3 m T z v K 0 z O j f 9 S z 7 e n A 7 2 j w i g 8 / v / 9 6 f f i 3 Y A f d 8 z X E H T P R 1 Y X x 9 E / / w Q 0 w 8 v e z L 4 H u 9 v I v / b 5 q a b / 9 e P 3 n / x U 8 8 / a k H 7 0 8 S w L 5 5 2 r + e 6 g X s w L b / 1 E + + e v 7 7 f / F y 5 2 s o I M A K l N h P P f v i 9 z f g f v + f 2 I H l + j o w f Y N 3 d P z 0 J 7 9 4 T u 1 + 6 u v B 8 u 3 f 0 e e v X j 5 9 d X L 8 x f H J t 7 / 8 e u B C i 3 j / 7 s 7 B 3 b 2 d v a 8 5 T t 8 E H u 3 d u 7 u z z 8 D S n Y e P d g 8 e w Y P 8 O l A D 2 / g N K a L d T g T g D T 3 d 3 X u 0 / + m j 3 a / H P 7 u B D H 3 w / H S M + t 5 d w n N v Z / d h u n v / 0 e 6 D R 9 A V X w d q x x n e H W P g 4 z F J 6 X j z 7 N + 1 s d V P H r + S P v i X n 3 x x / A V J 3 u n v / 5 N n v / + X T 3 7 / 0 + + c v j o 5 O z n 7 8 t n Z C w K G L / E C h X T i F / B v j 3 / y 5 f G r 1 x S 5 v a S P 9 N f H r 8 8 + f 3 F E a o B / P v 7 y 5 Z u j 0 5 9 4 f B c / H z / / 8 r t H w A 0 / 8 c f v f / p 7 v z E f 8 O + P v 3 3 2 + b e h 9 P A T n 3 B 8 + u V 3 3 / i / / f 7 P T 1 / A O / L + 4 v b a S H 8 1 r f w / H 3 / 7 1 e 9 j W v F v t p H 7 6 / F P a o u f N J / A J t k / H n / 7 9 P n L 3 / / 4 J 4 / P O F D 9 4 v X n v / 8 L j m v P v n z y n R d E Q S b c y z c 0 P f I B j / P k C 4 6 E 7 1 p q d 8 l + / O r 3 p x m i c P 3 1 z c Q + 6 x A b k I m 8 S i D 9 Y Y j 3 / 3 m C 7 r z 8 6 v d / 8 v T z N 2 d P 3 4 u k O 6 9 / / 5 M v v 3 h J / z w 9 v Z m k r 2 / P v 5 + f f n H S 4 W D 7 0 U 0 8 f P R 5 N S F 9 V 6 a n s w r a 7 4 t i O q + y 6 T / 6 F y 8 N 8 Y M p 2 f 9 / 7 Z x 4 p H 2 f O T n 7 / Z + d v T 4 h R r 9 5 R r p M H s 7 I k z e + R i F 9 x 5 5 P M C l G J 3 Y m R l t / K j R z k 0 T t P 9 X 2 9 i M z a 6 c v T l M L q j t J e / F J O v r O V y / 0 J f N J M G l 7 P w e z Z o n f m b O j 3 2 v f p y F / 5 E 3 i X f 7 3 2 8 c v n i L f K L S T P x 6 / f n P 8 h n 6 8 o Q z j 7 / 8 T X 5 2 + + n 2 A s f f X 4 7 M X L 7 9 6 8 w U x y h H c F P u H 5 A S f n 7 3 m 4 Z x 8 9 e r 3 + i n 8 8 v r V U 8 A D M t s 7 B 9 v w u v S j x 4 T 3 2 U 9 y m 6 9 e Q k 2 + / v 2 / o H + O P z + 1 U F 5 / 9 Q W n H 3 / / V 1 9 + 9 z V Y K v z A f X / y 5 f O v v n g R N j G f P f 6 K 6 P 3 7 H 5 + 8 O S N L i P c A 2 f 9 M G + L j F 7 / / y b e J Q 3 / / L 1 / Y L r s f + W 3 o z d e c r u 1 8 R G 1 e v 3 n 1 1 U k I J / z I b 8 M v h W 0 E z u t v 0 9 w 9 / Z L y u q c v 3 o A + b 4 6 Z L p 2 P j 5 V c 4 c d E Z W k N m L u / v 2 G Z 4 e A u b C j v 7 Q 2 8 J z n s N 7 / 3 i 5 / Q 9 2 x D 0 9 / r s 6 e / / 9 m L p 6 e / N 8 9 K 9 z P T i v L f + P D Z 2 e 8 N Q v Y / N F i 4 N / d s h 1 1 o e z F o w Y e P Q R N M 1 o v P O R B 7 c f p d y x J n L 8 i / O n v K v 7 5 + 8 e U b S m 6 / + X 1 Y e I + J l r 8 P T d u r M 4 S e / p / o g 3 n 5 7 q t T E o / X p B G I k b 9 6 T j + / O P 6 9 f 3 / G Q n 7 h v 3 8 f 8 / f v w 2 9 I Q / L k n j 1 D P 6 9 + g q V B x C w S 5 K j 8 8 Q 9 y 6 U 6 / a 1 v z X 7 / / G z V M Z y + e E Q 8 8 C Y I u + 9 n j z 0 9 f f P X i j P 3 O w V D S t n l M O f z n J I 5 f n L 1 J 3 z X F o 2 V R f v Z R W 6 / z j 9 A R y 9 n Z l y 8 w w f b 3 x 6 + h Y s 6 O n z w / P f n y x Z v j s x e n p G r s r 7 + / 6 J k I t D e / N z m p 3 z k 9 e Y P 3 f 3 / 2 d V 9 H m t 2 N w r / 7 6 v W r 3 / / 1 7 8 0 8 T w T 9 y b O n / O m b z g d v f v 8 z U m X w w 6 U 5 / i I u y B b 5 E a h 3 + v w U o v P 7 k y f O n z 0 O X H V q a 9 z u 3 0 d f 4 s / I 7 J 2 a F 8 6 W s / w d Z l l + e f y T W b n u w Z Y P q U 0 I M d b B q 1 P i 7 1 e / / / H r 1 6 d f P H n + + 2 z u 5 s n p u + P Z r F i O 0 p / M 6 6 a o l p 8 9 o P T X e G 9 8 j / 7 d G a U n 6 7 J d 1 / l n y 3 z d 1 l k 5 S l + u J 2 U x / b 3 y 6 z f V 2 3 z 5 2 c O 9 T 7 N P 9 3 Y O p p P z + w e T b P J 1 M D 1 5 T r h u R n N a L c Z N t h p P i n H e j r N l V l 7 / I K / H G V A f 0 x j O 2 n z x J n / X n p b 5 I l + 2 7 4 U F y 7 e Z 7 8 1 o P H 3 5 + + + + F + z T 3 5 u k 4 R a z T U P 4 v X + f v Z 8 4 O / t 9 v j r 7 c v f e w Y t 7 D 7 / 9 x f H + F / e + D R / n P T p 8 / e 3 T 0 z e b + z q 9 o L i 7 a t J 3 q Y 3 B N Q Z / q j H 4 7 b t 7 e g p v 7 P d / / e 3 j l z e P 8 M 1 3 X 7 / 4 i e e n e 5 / e f 7 7 / e + + / f r a / 9 + X v f e / 1 3 v 1 X 7 9 X l K y j i z X 3 9 b i e / 2 + 4 j / P N e g J + e v X 7 5 / P j 3 + f 2 h n s 9 O S P c / f 3 P 6 a j N f s n J 5 D 9 D P v n z 1 x f G b b x Y m F M X v r 5 r i B i n 6 h W V 7 + H u 8 W 5 T p p c r 6 R 7 v j n Y / S f D m t S I 4 u P v t o 3 Z 5 v 7 3 7 6 0 e / x C y / a w 9 8 4 Q f P X e V 1 k Z f G D 3 J O u l E A s m 0 e k Z z / 7 a N 6 2 q 0 d 3 7 1 5 d X Y 2 v 7 o 2 r + o K y G j u 7 d 3 / v L 5 6 / n s 7 z R b Z d L J s 2 W 0 5 J E Z u 3 Z j e / 9 Z E g k K Z A 4 c 3 1 K s f f J x W D a v H Z X f O h a X T 2 F H + J m 8 g N 5 A P z N Y / f v I O h c J v g U x n v 3 d i A 8 f V 7 s d L x V 2 8 o Y 7 J Z D t 9 3 n k + O X 8 J Y v j f M u 7 5 B M j Z P j N h m i 7 b / s 2 j R 9 t + L n D + y a P / f t G h f / O T r Z z u f f r X z U 0 + P v 3 z z Z u / L n d / r z d O D Z 8 d f v V e H / 2 + 2 a P d e n Z z u 3 H / y + v d + 9 u b 3 O n n 6 8 P l P v b q 3 8 5 2 9 3 + e 7 7 8 n e t 7 B o Z 7 B o Z z + y a P + / s m g / m R E q k z L f Y N F M 3 P L 7 x 3 P y N 5 k 6 0 m o / s n Q 3 W r r 7 P 4 u W 7 v 5 7 k f N H l u 7 / k 5 a O 1 t t O z 0 6 f v 3 7 6 1 Y P v / t S D n Z 9 6 9 v r l 7 r e / + O L z 7 7 x X h / 9 v t n R P 7 j 8 5 + P z V d + 7 9 5 J P P n 9 7 / 8 v T 4 7 K f 2 f + L e T 3 7 n x X f f q 8 v b W L r v w N J 9 5 0 e W 7 u e h p e M E 3 u / v L 4 P + y L 5 9 X f v 2 4 p g W z l 6 Q A v v 0 G z Z u P u D 3 I O T P V 8 v 2 I r t 8 U l b T t + + F w v u Z t b 3 3 g v 3 m + N X n p 5 L k H u h i 9 0 O 7 e A / L + e T J 7 / X d 3 + v 3 e v V 7 f X q y R 9 b o 9 3 7 x k w e v f / L 0 O / c e f P u 9 O r y F 5 X z 2 F e n Y 0 / c b x 3 t Z y C + + 8 / v 8 5 O + 1 9 + X D 3 3 v / 7 I v d 7 3 7 3 4 U 9 + 9 / f 6 q b P v f P n s 6 X t 1 e R s L e Q w L + e R 3 O 3 g v w C f P z 1 5 i 0 f X 3 v o l M z 5 + / P v u p 0 6 8 F + w a p / l q w f z Y U 8 G 1 M O Z b t 3 g N N L O I / x 0 L + 7 / / 0 1 d n z 5 0 + / / O 7 7 6 / c Y X N K 2 v / + T 5 1 + e / F 7 k 2 v w + z 2 / g D F Z Z Z y f v h b i l C b t M 7 J F 8 o 4 Q 5 f v 6 c V p h p G G e f H 9 9 o 9 d 4 T t s H 9 j F b 1 v l n H 7 O n Z F 2 Z p H u v 8 P x t I m y 6 w l v y z C f / 1 8 7 O T m 4 z I 1 + v h Z o 6 8 L d l f f P X F E 2 K + L 5 8 J 1 v Q V y L I Z 5 5 1 B n O / q r 7 f y k / x Y f e 8 b d p U 6 s N + D x D 9 f v a U 3 / 9 / O A + x + t X f y 6 t t P n v 3 E z t m T z 3 + v n e O z 3 Z O D J y f P 7 3 3 j 3 s z P W R 7 g 9 c n n b 3 Y f P v + 9 D 7 4 8 / c n 7 v 8 + r 1 9 + l r P d P 7 L / a / 4 n 3 6 v L W X s 7 x j / I A H b r 8 r O Q B / l + Z B 9 g 5 o / l 7 f U L 0 + l E W 4 O t a t 8 9 f n T 2 F u v t G z Z o B + h 4 E / P l q z z 6 v i 9 l 7 d f + z a c i + V u T / f l 2 8 h 6 1 8 8 u n O y 2 d f P v 9 9 7 n / 5 6 v f Z f 7 j / + z z d 2 / u 9 v t j d e f W N 5 8 z P 1 y T y + f u N 4 7 1 s 4 u 4 X z / Z + 8 u D k 1 c 7 v 8 9 X + / X v 7 r 3 + f 7 7 7 Y + 6 m d p 2 + G P d Q P s o k n v 9 v u + z m T Y r G + y Q j g 9 Z e v 3 t w i 6 n p P q N 8 + O 3 1 1 / O r k 2 7 c J 6 L 4 2 a D a 1 l F p + d v Z 7 n 3 4 z R v x n J 7 b 9 J k 0 O G O C r 5 8 f f J H q c 5 f j 9 k e a Q M P n F T 3 4 j m L o 0 y u s 3 r 7 4 6 e f P V q 9 P f / 4 t T B I f f z F z R v J + S h j 8 5 / f 1 / r 9 P f 5 x v l s P / P 5 t e e f u e r 1 5 C I M w p S j 1 + d b u a S 2 9 K Z / n x z e n K j T N w W 3 N M v f / 8 X X 5 L l I h f 5 z e n v r 9 m C 2 z j i 7 z m J r 7 9 N u a q T L 7 9 g P 5 y 8 l d 9 f 7 J n 5 5 B s Z y + u v X m J l 6 / X v / + L 0 u 7 / / 8 7 M X X 0 M L 3 d V f b + 8 C f t O Z D Q P 0 P W j 7 I x f w l t 2 / n w v 4 f p P w t V z A 9 + v i P V z A s z c P f 6 9 n L x 4 8 e P n d 3 + f l 7 / P 0 3 n e f / 1 4 / 8 e D L z 3 + v F 9 9 + r w 5 v 4 Q L + r C / + / F 5 f P H n 9 k 9 9 5 c v / g 6 U 9 8 8 e 3 7 r 7 7 7 / N 5 X p 9 / 9 8 u F P v X 6 v L m / j A j 6 F C / j t 3 2 3 3 w X t B / p E L + C M X 8 E Y X 8 L a w / v / v + 9 0 W 5 I + c P h / q y / + X O H 2 3 7 e D / + 9 7 e 3 T f 8 C 3 3 + + v e n v O n Z 8 Z P n p y S P b 4 6 p o 1 d H j + 2 v v / + 3 j 1 8 8 f X 6 a v m u K R 8 u i / O y j t l 5 T N p c 6 e / N 7 / / 5 f P v k O z R r e / / 0 5 8 f o 6 0 u x u F P 4 b g y W j 9 u r V 7 x 3 8 f f Z U F 3 + f v j r + / P c n B O i X L 1 / S 8 J 7 S Y N E R q 0 P + h Y b V e T k C j O S X K P l t m q W z N 7 / / F 8 c n r 7 7 0 Y D G S t w B C f 5 5 g O s x o v j 4 6 X 5 w + f 2 P B v P 7 6 c F R q f v / v f v n q 9 3 r y 5 Z e / 1 9 c Y l K H M d 5 9 A I d N X L 7 4 + O g a N 3 / 8 l e b / 0 x 9 O v g c + b b 5 / C + 3 v v 9 3 h B + f f / 6 i W 5 p 6 T 6 S f f 5 w 9 h 5 r 2 G 8 I V / q N e n 7 D w T z 4 7 B t X / / l r 7 7 + y y + + / P 2 / + + r Y F 5 f b U t H O Y G f o t 3 2 f 1 S J 9 4 I T k A 7 j b I n P m M 9 L R s / t 7 O 9 / 5 6 v T p 6 + + + O v 2 J L x / e / 6 k v 9 p / + 5 O m L g + + 8 F / C X Z L r I g H 3 Y F C s Q f u P r U I s U P F z h 1 2 c v P i f m p X B J p f F r w P r q 9 S l J 7 5 u z L 8 i e k x P 0 J e n N 2 y q o u 6 E u B i S y Y 2 x 6 y B 4 f Q Z E / v t v 9 9 L G M H b H a p h n x W u k b b 3 6 f l 6 d H 3 6 3 q t 5 O q e m s a 8 I e P s f I q w n t E 3 O / 9 h W a f n x 7 9 P 3 i B j n t r X A E A < / A p p l i c a t i o n > 
</file>

<file path=customXml/itemProps1.xml><?xml version="1.0" encoding="utf-8"?>
<ds:datastoreItem xmlns:ds="http://schemas.openxmlformats.org/officeDocument/2006/customXml" ds:itemID="{B3D30D1E-65BB-4436-850B-1581F82BF37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Egresos x Intereses de la Deuda</vt:lpstr>
      <vt:lpstr>fuente1</vt:lpstr>
      <vt:lpstr>FUENTE2</vt:lpstr>
      <vt:lpstr>'Egresos x Intereses de la Deuda'!Área_de_impresión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 Intereses de la Deuda</dc:title>
  <dc:creator>steel</dc:creator>
  <cp:lastModifiedBy>Suelem Janeth González Rodríguez</cp:lastModifiedBy>
  <cp:lastPrinted>2026-05-11T21:23:24Z</cp:lastPrinted>
  <dcterms:created xsi:type="dcterms:W3CDTF">2017-09-28T18:57:04Z</dcterms:created>
  <dcterms:modified xsi:type="dcterms:W3CDTF">2026-05-11T21:23:28Z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Egresos x Intereses de la Deuda</vt:lpwstr>
  </property>
  <property fmtid="{D5CDD505-2E9C-101B-9397-08002B2CF9AE}" pid="3" name="BExAnalyzer_OldName">
    <vt:lpwstr>Intereses 30 de junio.xlsx</vt:lpwstr>
  </property>
</Properties>
</file>